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hidePivotFieldList="1"/>
  <mc:AlternateContent xmlns:mc="http://schemas.openxmlformats.org/markup-compatibility/2006">
    <mc:Choice Requires="x15">
      <x15ac:absPath xmlns:x15ac="http://schemas.microsoft.com/office/spreadsheetml/2010/11/ac" url="C:\Users\hase\Desktop\暁会感染防止\"/>
    </mc:Choice>
  </mc:AlternateContent>
  <xr:revisionPtr revIDLastSave="0" documentId="13_ncr:1_{338E3811-E669-487B-924E-F545B1577931}" xr6:coauthVersionLast="45" xr6:coauthVersionMax="45" xr10:uidLastSave="{00000000-0000-0000-0000-000000000000}"/>
  <bookViews>
    <workbookView xWindow="-120" yWindow="-120" windowWidth="29040" windowHeight="15840" tabRatio="743" xr2:uid="{00000000-000D-0000-FFFF-FFFF00000000}"/>
  </bookViews>
  <sheets>
    <sheet name="推移の推定(7.19)" sheetId="36" r:id="rId1"/>
    <sheet name="推移の推定(7.18)" sheetId="35" r:id="rId2"/>
    <sheet name="推移の推定(7.17)" sheetId="32" r:id="rId3"/>
    <sheet name="推移の推定(7.16)" sheetId="34" r:id="rId4"/>
    <sheet name="当てはめ検討" sheetId="24"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5" i="36" l="1"/>
  <c r="H36" i="36"/>
  <c r="H35" i="36"/>
  <c r="H34" i="36"/>
  <c r="C53" i="36"/>
  <c r="G54" i="36"/>
  <c r="G55" i="36"/>
  <c r="G56" i="36"/>
  <c r="G57" i="36" s="1"/>
  <c r="G58" i="36" s="1"/>
  <c r="G59" i="36" s="1"/>
  <c r="G60" i="36" s="1"/>
  <c r="G61" i="36" s="1"/>
  <c r="G62" i="36" s="1"/>
  <c r="G63" i="36" s="1"/>
  <c r="G64" i="36" s="1"/>
  <c r="G65" i="36" s="1"/>
  <c r="G66" i="36" s="1"/>
  <c r="G67" i="36" s="1"/>
  <c r="G68" i="36" s="1"/>
  <c r="G69" i="36" s="1"/>
  <c r="G70" i="36" s="1"/>
  <c r="G71" i="36" s="1"/>
  <c r="G72" i="36" s="1"/>
  <c r="G73" i="36" s="1"/>
  <c r="G74" i="36" s="1"/>
  <c r="G75" i="36" s="1"/>
  <c r="G76" i="36" s="1"/>
  <c r="G77" i="36" s="1"/>
  <c r="G78" i="36" s="1"/>
  <c r="G79" i="36" s="1"/>
  <c r="G80" i="36" s="1"/>
  <c r="G81" i="36" s="1"/>
  <c r="G82" i="36" s="1"/>
  <c r="G83" i="36" s="1"/>
  <c r="G84" i="36" s="1"/>
  <c r="G85" i="36" s="1"/>
  <c r="G86" i="36" s="1"/>
  <c r="G87" i="36" s="1"/>
  <c r="G88" i="36" s="1"/>
  <c r="G89" i="36" s="1"/>
  <c r="G90" i="36" s="1"/>
  <c r="G91" i="36" s="1"/>
  <c r="G92" i="36" s="1"/>
  <c r="G93" i="36" s="1"/>
  <c r="G94" i="36" s="1"/>
  <c r="G95" i="36" s="1"/>
  <c r="G96" i="36" s="1"/>
  <c r="G97" i="36" s="1"/>
  <c r="G98" i="36" s="1"/>
  <c r="G99" i="36" s="1"/>
  <c r="G100" i="36" s="1"/>
  <c r="G101" i="36" s="1"/>
  <c r="G102" i="36" s="1"/>
  <c r="G103" i="36" s="1"/>
  <c r="G104" i="36" s="1"/>
  <c r="G105" i="36" s="1"/>
  <c r="G106" i="36" s="1"/>
  <c r="G107" i="36" s="1"/>
  <c r="G108" i="36" s="1"/>
  <c r="G109" i="36" s="1"/>
  <c r="G110" i="36" s="1"/>
  <c r="G111" i="36" s="1"/>
  <c r="G112" i="36" s="1"/>
  <c r="G113" i="36" s="1"/>
  <c r="G114" i="36" s="1"/>
  <c r="G115" i="36" s="1"/>
  <c r="G116" i="36" s="1"/>
  <c r="G117" i="36" s="1"/>
  <c r="G118" i="36" s="1"/>
  <c r="G119" i="36" s="1"/>
  <c r="G120" i="36" s="1"/>
  <c r="G121" i="36" s="1"/>
  <c r="G122" i="36" s="1"/>
  <c r="G123" i="36" s="1"/>
  <c r="G124" i="36" s="1"/>
  <c r="G125" i="36" s="1"/>
  <c r="G126" i="36" s="1"/>
  <c r="G127" i="36" s="1"/>
  <c r="G128" i="36" s="1"/>
  <c r="G129" i="36" s="1"/>
  <c r="G130" i="36" s="1"/>
  <c r="G131" i="36" s="1"/>
  <c r="G132" i="36" s="1"/>
  <c r="G133" i="36" s="1"/>
  <c r="G134" i="36" s="1"/>
  <c r="G135" i="36" s="1"/>
  <c r="G136" i="36" s="1"/>
  <c r="G137" i="36" s="1"/>
  <c r="G138" i="36" s="1"/>
  <c r="G139" i="36" s="1"/>
  <c r="G140" i="36" s="1"/>
  <c r="G141" i="36" s="1"/>
  <c r="G142" i="36" s="1"/>
  <c r="G143" i="36" s="1"/>
  <c r="G144" i="36" s="1"/>
  <c r="G145" i="36" s="1"/>
  <c r="G146" i="36" s="1"/>
  <c r="G147" i="36" s="1"/>
  <c r="G148" i="36" s="1"/>
  <c r="G149" i="36" s="1"/>
  <c r="G150" i="36" s="1"/>
  <c r="G151" i="36" s="1"/>
  <c r="G152" i="36" s="1"/>
  <c r="G153" i="36" s="1"/>
  <c r="G154" i="36" s="1"/>
  <c r="G155" i="36" s="1"/>
  <c r="G156" i="36" s="1"/>
  <c r="G157" i="36" s="1"/>
  <c r="G158" i="36" s="1"/>
  <c r="G159" i="36" s="1"/>
  <c r="G160" i="36" s="1"/>
  <c r="G161" i="36" s="1"/>
  <c r="G162" i="36" s="1"/>
  <c r="G163" i="36" s="1"/>
  <c r="G164" i="36" s="1"/>
  <c r="G165" i="36" s="1"/>
  <c r="G166" i="36" s="1"/>
  <c r="G167" i="36" s="1"/>
  <c r="G168" i="36" s="1"/>
  <c r="G169" i="36" s="1"/>
  <c r="G170" i="36" s="1"/>
  <c r="G171" i="36" s="1"/>
  <c r="G172" i="36" s="1"/>
  <c r="G173" i="36" s="1"/>
  <c r="G174" i="36" s="1"/>
  <c r="G175" i="36" s="1"/>
  <c r="G176" i="36" s="1"/>
  <c r="G177" i="36" s="1"/>
  <c r="G178" i="36" s="1"/>
  <c r="G179" i="36" s="1"/>
  <c r="G180" i="36" s="1"/>
  <c r="G181" i="36" s="1"/>
  <c r="G182" i="36" s="1"/>
  <c r="G183" i="36" s="1"/>
  <c r="G184" i="36" s="1"/>
  <c r="G185" i="36" s="1"/>
  <c r="G186" i="36" s="1"/>
  <c r="G187" i="36" s="1"/>
  <c r="G188" i="36" s="1"/>
  <c r="G189" i="36" s="1"/>
  <c r="A55" i="36"/>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A175" i="36" s="1"/>
  <c r="A176" i="36" s="1"/>
  <c r="A177" i="36" s="1"/>
  <c r="A178" i="36" s="1"/>
  <c r="A179" i="36" s="1"/>
  <c r="A180" i="36" s="1"/>
  <c r="A181" i="36" s="1"/>
  <c r="A182" i="36" s="1"/>
  <c r="A183" i="36" s="1"/>
  <c r="A184" i="36" s="1"/>
  <c r="A185" i="36" s="1"/>
  <c r="A186" i="36" s="1"/>
  <c r="A187" i="36" s="1"/>
  <c r="A188" i="36" s="1"/>
  <c r="A189" i="36" s="1"/>
  <c r="O43" i="36"/>
  <c r="L43" i="36"/>
  <c r="D42" i="36"/>
  <c r="B42" i="36"/>
  <c r="B41" i="36"/>
  <c r="D41" i="36" s="1"/>
  <c r="B40" i="36"/>
  <c r="D40" i="36" s="1"/>
  <c r="B39" i="36"/>
  <c r="D39" i="36" s="1"/>
  <c r="D38" i="36"/>
  <c r="B38" i="36"/>
  <c r="B37" i="36"/>
  <c r="D37" i="36" s="1"/>
  <c r="D36" i="36"/>
  <c r="B36" i="36"/>
  <c r="B35" i="36"/>
  <c r="D35" i="36" s="1"/>
  <c r="R84" i="35" l="1"/>
  <c r="R83" i="32"/>
  <c r="R82" i="34"/>
  <c r="O43" i="35"/>
  <c r="L43" i="35"/>
  <c r="O41" i="35"/>
  <c r="O42" i="35" s="1"/>
  <c r="L41" i="35"/>
  <c r="L42" i="35" s="1"/>
  <c r="O40" i="35"/>
  <c r="L40" i="35"/>
  <c r="O43" i="32"/>
  <c r="L43" i="32"/>
  <c r="O41" i="32"/>
  <c r="L41" i="32"/>
  <c r="O40" i="32"/>
  <c r="L40" i="32"/>
  <c r="O43" i="34"/>
  <c r="L43" i="34"/>
  <c r="O41" i="34"/>
  <c r="L41" i="34"/>
  <c r="L42" i="34" s="1"/>
  <c r="O40" i="34"/>
  <c r="L40" i="34"/>
  <c r="H53" i="36" l="1"/>
  <c r="C54" i="36"/>
  <c r="O42" i="32"/>
  <c r="L42" i="32"/>
  <c r="O42" i="34"/>
  <c r="D56" i="35"/>
  <c r="D55" i="35"/>
  <c r="D54" i="35"/>
  <c r="D53" i="35"/>
  <c r="D52" i="35"/>
  <c r="I55" i="35"/>
  <c r="J55" i="35" s="1"/>
  <c r="I54" i="35"/>
  <c r="J54" i="35" s="1"/>
  <c r="I53" i="35"/>
  <c r="J53" i="35" s="1"/>
  <c r="I52" i="35"/>
  <c r="H36" i="35"/>
  <c r="H35" i="35"/>
  <c r="H34" i="35"/>
  <c r="H53" i="35"/>
  <c r="H52" i="35"/>
  <c r="H84" i="35"/>
  <c r="G74" i="35"/>
  <c r="G63" i="35"/>
  <c r="G64" i="35" s="1"/>
  <c r="G65" i="35" s="1"/>
  <c r="G66" i="35" s="1"/>
  <c r="G67" i="35" s="1"/>
  <c r="G68" i="35" s="1"/>
  <c r="G69" i="35" s="1"/>
  <c r="G70" i="35" s="1"/>
  <c r="G71" i="35" s="1"/>
  <c r="G72" i="35" s="1"/>
  <c r="G54" i="35"/>
  <c r="G55" i="35" s="1"/>
  <c r="G56" i="35" s="1"/>
  <c r="G57" i="35" s="1"/>
  <c r="G58" i="35" s="1"/>
  <c r="G59" i="35" s="1"/>
  <c r="G60" i="35" s="1"/>
  <c r="G61" i="35" s="1"/>
  <c r="G62" i="35" s="1"/>
  <c r="G53" i="35"/>
  <c r="C53" i="35"/>
  <c r="C54" i="35" s="1"/>
  <c r="C52" i="35"/>
  <c r="A58" i="35"/>
  <c r="A59" i="35" s="1"/>
  <c r="A60" i="35" s="1"/>
  <c r="A61"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7"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3" i="35" s="1"/>
  <c r="A114" i="35" s="1"/>
  <c r="A115" i="35" s="1"/>
  <c r="A116" i="35" s="1"/>
  <c r="A117" i="35" s="1"/>
  <c r="A118" i="35" s="1"/>
  <c r="A119" i="35" s="1"/>
  <c r="A120" i="35" s="1"/>
  <c r="A121" i="35" s="1"/>
  <c r="A122" i="35" s="1"/>
  <c r="A123" i="35" s="1"/>
  <c r="A124" i="35" s="1"/>
  <c r="A125" i="35" s="1"/>
  <c r="A126" i="35" s="1"/>
  <c r="A127" i="35" s="1"/>
  <c r="A128" i="35" s="1"/>
  <c r="A129" i="35" s="1"/>
  <c r="A130" i="35" s="1"/>
  <c r="A131" i="35" s="1"/>
  <c r="A132" i="35" s="1"/>
  <c r="A133" i="35" s="1"/>
  <c r="A134" i="35" s="1"/>
  <c r="A135" i="35" s="1"/>
  <c r="A136" i="35" s="1"/>
  <c r="A137"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0" i="35" s="1"/>
  <c r="A161"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3" i="35" s="1"/>
  <c r="A184" i="35" s="1"/>
  <c r="A185" i="35" s="1"/>
  <c r="A186" i="35" s="1"/>
  <c r="A187" i="35" s="1"/>
  <c r="A188" i="35" s="1"/>
  <c r="A189" i="35" s="1"/>
  <c r="A57" i="35"/>
  <c r="A56" i="35"/>
  <c r="A55" i="35"/>
  <c r="B42" i="35"/>
  <c r="D42" i="35" s="1"/>
  <c r="D41" i="35"/>
  <c r="B41" i="35"/>
  <c r="B40" i="35"/>
  <c r="D40" i="35" s="1"/>
  <c r="D39" i="35"/>
  <c r="B39" i="35"/>
  <c r="D38" i="35"/>
  <c r="B38" i="35"/>
  <c r="D37" i="35"/>
  <c r="B37" i="35"/>
  <c r="D36" i="35"/>
  <c r="B36" i="35"/>
  <c r="D35" i="35"/>
  <c r="B35" i="35"/>
  <c r="D53" i="34"/>
  <c r="I54" i="34"/>
  <c r="I53" i="34"/>
  <c r="J54" i="34" s="1"/>
  <c r="H36" i="34"/>
  <c r="H35" i="34"/>
  <c r="H34" i="34"/>
  <c r="H53" i="34"/>
  <c r="C54" i="34"/>
  <c r="C55" i="34" s="1"/>
  <c r="C53" i="34"/>
  <c r="G84" i="34"/>
  <c r="G85" i="34" s="1"/>
  <c r="G86" i="34" s="1"/>
  <c r="G87" i="34" s="1"/>
  <c r="G88" i="34" s="1"/>
  <c r="G89" i="34" s="1"/>
  <c r="G90" i="34" s="1"/>
  <c r="G91" i="34" s="1"/>
  <c r="G92" i="34" s="1"/>
  <c r="G93" i="34" s="1"/>
  <c r="G94" i="34" s="1"/>
  <c r="G95" i="34" s="1"/>
  <c r="G96" i="34" s="1"/>
  <c r="G97" i="34" s="1"/>
  <c r="G98" i="34" s="1"/>
  <c r="G99" i="34" s="1"/>
  <c r="G100" i="34" s="1"/>
  <c r="G101" i="34" s="1"/>
  <c r="G102" i="34" s="1"/>
  <c r="G103" i="34" s="1"/>
  <c r="G104" i="34" s="1"/>
  <c r="G105" i="34" s="1"/>
  <c r="G106" i="34" s="1"/>
  <c r="G107" i="34" s="1"/>
  <c r="G108" i="34" s="1"/>
  <c r="G109" i="34" s="1"/>
  <c r="G110" i="34" s="1"/>
  <c r="G111" i="34" s="1"/>
  <c r="G112" i="34" s="1"/>
  <c r="G113" i="34" s="1"/>
  <c r="G114" i="34" s="1"/>
  <c r="G115" i="34" s="1"/>
  <c r="G116" i="34" s="1"/>
  <c r="G117" i="34" s="1"/>
  <c r="G118" i="34" s="1"/>
  <c r="G119" i="34" s="1"/>
  <c r="G120" i="34" s="1"/>
  <c r="G121" i="34" s="1"/>
  <c r="G122" i="34" s="1"/>
  <c r="G123" i="34" s="1"/>
  <c r="G124" i="34" s="1"/>
  <c r="G125" i="34" s="1"/>
  <c r="G126" i="34" s="1"/>
  <c r="G127" i="34" s="1"/>
  <c r="G128" i="34" s="1"/>
  <c r="G129" i="34" s="1"/>
  <c r="G130" i="34" s="1"/>
  <c r="G131" i="34" s="1"/>
  <c r="G132" i="34" s="1"/>
  <c r="G133" i="34" s="1"/>
  <c r="G134" i="34" s="1"/>
  <c r="G135" i="34" s="1"/>
  <c r="G136" i="34" s="1"/>
  <c r="G137" i="34" s="1"/>
  <c r="G138" i="34" s="1"/>
  <c r="G139" i="34" s="1"/>
  <c r="G140" i="34" s="1"/>
  <c r="G141" i="34" s="1"/>
  <c r="G142" i="34" s="1"/>
  <c r="G143" i="34" s="1"/>
  <c r="G144" i="34" s="1"/>
  <c r="G145" i="34" s="1"/>
  <c r="G146" i="34" s="1"/>
  <c r="G147" i="34" s="1"/>
  <c r="G148" i="34" s="1"/>
  <c r="G149" i="34" s="1"/>
  <c r="G150" i="34" s="1"/>
  <c r="G151" i="34" s="1"/>
  <c r="G152" i="34" s="1"/>
  <c r="G153" i="34" s="1"/>
  <c r="G154" i="34" s="1"/>
  <c r="G155" i="34" s="1"/>
  <c r="G156" i="34" s="1"/>
  <c r="G157" i="34" s="1"/>
  <c r="G158" i="34" s="1"/>
  <c r="G159" i="34" s="1"/>
  <c r="G160" i="34" s="1"/>
  <c r="G161" i="34" s="1"/>
  <c r="G162" i="34" s="1"/>
  <c r="G163" i="34" s="1"/>
  <c r="G164" i="34" s="1"/>
  <c r="G165" i="34" s="1"/>
  <c r="G166" i="34" s="1"/>
  <c r="G167" i="34" s="1"/>
  <c r="G168" i="34" s="1"/>
  <c r="G169" i="34" s="1"/>
  <c r="G170" i="34" s="1"/>
  <c r="G171" i="34" s="1"/>
  <c r="G172" i="34" s="1"/>
  <c r="G173" i="34" s="1"/>
  <c r="G174" i="34" s="1"/>
  <c r="G175" i="34" s="1"/>
  <c r="G176" i="34" s="1"/>
  <c r="G177" i="34" s="1"/>
  <c r="G178" i="34" s="1"/>
  <c r="G179" i="34" s="1"/>
  <c r="G180" i="34" s="1"/>
  <c r="G181" i="34" s="1"/>
  <c r="G182" i="34" s="1"/>
  <c r="G183" i="34" s="1"/>
  <c r="G184" i="34" s="1"/>
  <c r="G185" i="34" s="1"/>
  <c r="G186" i="34" s="1"/>
  <c r="G187" i="34" s="1"/>
  <c r="G188" i="34" s="1"/>
  <c r="G189" i="34" s="1"/>
  <c r="G83" i="34"/>
  <c r="G54" i="34"/>
  <c r="G55" i="34" s="1"/>
  <c r="G56" i="34" s="1"/>
  <c r="G57" i="34" s="1"/>
  <c r="G58" i="34" s="1"/>
  <c r="G59" i="34" s="1"/>
  <c r="G60" i="34" s="1"/>
  <c r="G61" i="34" s="1"/>
  <c r="G62" i="34" s="1"/>
  <c r="G63" i="34" s="1"/>
  <c r="G64" i="34" s="1"/>
  <c r="G65" i="34" s="1"/>
  <c r="G66" i="34" s="1"/>
  <c r="G67" i="34" s="1"/>
  <c r="G68" i="34" s="1"/>
  <c r="G69" i="34" s="1"/>
  <c r="G70" i="34" s="1"/>
  <c r="G71" i="34" s="1"/>
  <c r="G72" i="34" s="1"/>
  <c r="G73" i="34" s="1"/>
  <c r="G74" i="34" s="1"/>
  <c r="G75" i="34" s="1"/>
  <c r="G76" i="34" s="1"/>
  <c r="G77" i="34" s="1"/>
  <c r="G78" i="34" s="1"/>
  <c r="G79" i="34" s="1"/>
  <c r="G80" i="34" s="1"/>
  <c r="G81" i="34" s="1"/>
  <c r="G82" i="34" s="1"/>
  <c r="A55" i="34"/>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D42" i="34"/>
  <c r="B42" i="34"/>
  <c r="B41" i="34"/>
  <c r="D41" i="34" s="1"/>
  <c r="B40" i="34"/>
  <c r="D40" i="34" s="1"/>
  <c r="D39" i="34"/>
  <c r="B39" i="34"/>
  <c r="B38" i="34"/>
  <c r="D38" i="34" s="1"/>
  <c r="D37" i="34"/>
  <c r="B37" i="34"/>
  <c r="B36" i="34"/>
  <c r="D36" i="34" s="1"/>
  <c r="D35" i="34"/>
  <c r="B35" i="34"/>
  <c r="B42" i="32"/>
  <c r="D42" i="32" s="1"/>
  <c r="C55" i="36" l="1"/>
  <c r="H54" i="36"/>
  <c r="G73" i="35"/>
  <c r="G75" i="35" s="1"/>
  <c r="G76" i="35" s="1"/>
  <c r="G77" i="35" s="1"/>
  <c r="G78" i="35" s="1"/>
  <c r="G79" i="35" s="1"/>
  <c r="G80" i="35" s="1"/>
  <c r="G81" i="35" s="1"/>
  <c r="G82" i="35" s="1"/>
  <c r="G83" i="35" s="1"/>
  <c r="G84" i="35" s="1"/>
  <c r="G85" i="35" s="1"/>
  <c r="G86" i="35" s="1"/>
  <c r="G87" i="35" s="1"/>
  <c r="G88" i="35" s="1"/>
  <c r="G89" i="35" s="1"/>
  <c r="G90" i="35" s="1"/>
  <c r="G91" i="35" s="1"/>
  <c r="G92" i="35" s="1"/>
  <c r="G93" i="35" s="1"/>
  <c r="G94" i="35" s="1"/>
  <c r="G95" i="35" s="1"/>
  <c r="G96" i="35" s="1"/>
  <c r="G97" i="35" s="1"/>
  <c r="G98" i="35" s="1"/>
  <c r="G99" i="35" s="1"/>
  <c r="G100" i="35" s="1"/>
  <c r="G101" i="35" s="1"/>
  <c r="G102" i="35" s="1"/>
  <c r="G103" i="35" s="1"/>
  <c r="G104" i="35" s="1"/>
  <c r="G105" i="35" s="1"/>
  <c r="G106" i="35" s="1"/>
  <c r="G107" i="35" s="1"/>
  <c r="G108" i="35" s="1"/>
  <c r="G109" i="35" s="1"/>
  <c r="G110" i="35" s="1"/>
  <c r="G111" i="35" s="1"/>
  <c r="G112" i="35" s="1"/>
  <c r="G113" i="35" s="1"/>
  <c r="G114" i="35" s="1"/>
  <c r="G115" i="35" s="1"/>
  <c r="G116" i="35" s="1"/>
  <c r="G117" i="35" s="1"/>
  <c r="G118" i="35" s="1"/>
  <c r="G119" i="35" s="1"/>
  <c r="G120" i="35" s="1"/>
  <c r="G121" i="35" s="1"/>
  <c r="G122" i="35" s="1"/>
  <c r="G123" i="35" s="1"/>
  <c r="G124" i="35" s="1"/>
  <c r="G125" i="35" s="1"/>
  <c r="G126" i="35" s="1"/>
  <c r="G127" i="35" s="1"/>
  <c r="G128" i="35" s="1"/>
  <c r="G129" i="35" s="1"/>
  <c r="G130" i="35" s="1"/>
  <c r="G131" i="35" s="1"/>
  <c r="G132" i="35" s="1"/>
  <c r="G133" i="35" s="1"/>
  <c r="G134" i="35" s="1"/>
  <c r="G135" i="35" s="1"/>
  <c r="G136" i="35" s="1"/>
  <c r="G137" i="35" s="1"/>
  <c r="G138" i="35" s="1"/>
  <c r="G139" i="35" s="1"/>
  <c r="G140" i="35" s="1"/>
  <c r="G141" i="35" s="1"/>
  <c r="G142" i="35" s="1"/>
  <c r="G143" i="35" s="1"/>
  <c r="G144" i="35" s="1"/>
  <c r="G145" i="35" s="1"/>
  <c r="G146" i="35" s="1"/>
  <c r="G147" i="35" s="1"/>
  <c r="G148" i="35" s="1"/>
  <c r="G149" i="35" s="1"/>
  <c r="G150" i="35" s="1"/>
  <c r="G151" i="35" s="1"/>
  <c r="G152" i="35" s="1"/>
  <c r="G153" i="35" s="1"/>
  <c r="G154" i="35" s="1"/>
  <c r="G155" i="35" s="1"/>
  <c r="G156" i="35" s="1"/>
  <c r="G157" i="35" s="1"/>
  <c r="G158" i="35" s="1"/>
  <c r="G159" i="35" s="1"/>
  <c r="G160" i="35" s="1"/>
  <c r="G161" i="35" s="1"/>
  <c r="G162" i="35" s="1"/>
  <c r="G163" i="35" s="1"/>
  <c r="G164" i="35" s="1"/>
  <c r="G165" i="35" s="1"/>
  <c r="G166" i="35" s="1"/>
  <c r="G167" i="35" s="1"/>
  <c r="G168" i="35" s="1"/>
  <c r="G169" i="35" s="1"/>
  <c r="G170" i="35" s="1"/>
  <c r="G171" i="35" s="1"/>
  <c r="G172" i="35" s="1"/>
  <c r="G173" i="35" s="1"/>
  <c r="G174" i="35" s="1"/>
  <c r="G175" i="35" s="1"/>
  <c r="G176" i="35" s="1"/>
  <c r="G177" i="35" s="1"/>
  <c r="G178" i="35" s="1"/>
  <c r="G179" i="35" s="1"/>
  <c r="G180" i="35" s="1"/>
  <c r="G181" i="35" s="1"/>
  <c r="G182" i="35" s="1"/>
  <c r="G183" i="35" s="1"/>
  <c r="G184" i="35" s="1"/>
  <c r="G185" i="35" s="1"/>
  <c r="G186" i="35" s="1"/>
  <c r="G187" i="35" s="1"/>
  <c r="G188" i="35" s="1"/>
  <c r="G189" i="35" s="1"/>
  <c r="C55" i="35"/>
  <c r="C56" i="35" s="1"/>
  <c r="H54" i="35"/>
  <c r="H54" i="34"/>
  <c r="C54" i="32"/>
  <c r="H54" i="32" s="1"/>
  <c r="G55" i="32"/>
  <c r="G56" i="32" s="1"/>
  <c r="G57" i="32" s="1"/>
  <c r="G58" i="32" s="1"/>
  <c r="G59" i="32" s="1"/>
  <c r="G60" i="32" s="1"/>
  <c r="G61" i="32" s="1"/>
  <c r="G62" i="32" s="1"/>
  <c r="G63" i="32" s="1"/>
  <c r="G64" i="32" s="1"/>
  <c r="G65" i="32" s="1"/>
  <c r="G66" i="32" s="1"/>
  <c r="G67" i="32" s="1"/>
  <c r="G68" i="32" s="1"/>
  <c r="G69" i="32" s="1"/>
  <c r="G70" i="32" s="1"/>
  <c r="G71" i="32" s="1"/>
  <c r="G72" i="32" s="1"/>
  <c r="G73" i="32" s="1"/>
  <c r="G74" i="32" s="1"/>
  <c r="G75" i="32" s="1"/>
  <c r="G76" i="32" s="1"/>
  <c r="G77" i="32" s="1"/>
  <c r="G78" i="32" s="1"/>
  <c r="G79" i="32" s="1"/>
  <c r="G80" i="32" s="1"/>
  <c r="G81" i="32" s="1"/>
  <c r="G82" i="32" s="1"/>
  <c r="G83" i="32" s="1"/>
  <c r="G85" i="32"/>
  <c r="G86" i="32" s="1"/>
  <c r="G87" i="32" s="1"/>
  <c r="G88" i="32" s="1"/>
  <c r="G89" i="32" s="1"/>
  <c r="G90" i="32" s="1"/>
  <c r="G91" i="32" s="1"/>
  <c r="G92" i="32" s="1"/>
  <c r="G93" i="32" s="1"/>
  <c r="G94" i="32" s="1"/>
  <c r="G95" i="32" s="1"/>
  <c r="G96" i="32" s="1"/>
  <c r="G97" i="32" s="1"/>
  <c r="G98" i="32" s="1"/>
  <c r="G99" i="32" s="1"/>
  <c r="G100" i="32" s="1"/>
  <c r="G101" i="32" s="1"/>
  <c r="G102" i="32" s="1"/>
  <c r="G103" i="32" s="1"/>
  <c r="G104" i="32" s="1"/>
  <c r="G105" i="32" s="1"/>
  <c r="G106" i="32" s="1"/>
  <c r="G107" i="32" s="1"/>
  <c r="G108" i="32" s="1"/>
  <c r="G109" i="32" s="1"/>
  <c r="G110" i="32" s="1"/>
  <c r="G111" i="32" s="1"/>
  <c r="G112" i="32" s="1"/>
  <c r="G113" i="32" s="1"/>
  <c r="G114" i="32" s="1"/>
  <c r="G115" i="32" s="1"/>
  <c r="G116" i="32" s="1"/>
  <c r="G117" i="32" s="1"/>
  <c r="G118" i="32" s="1"/>
  <c r="G119" i="32" s="1"/>
  <c r="G120" i="32" s="1"/>
  <c r="G121" i="32" s="1"/>
  <c r="G122" i="32" s="1"/>
  <c r="G123" i="32" s="1"/>
  <c r="G124" i="32" s="1"/>
  <c r="G125" i="32" s="1"/>
  <c r="G126" i="32" s="1"/>
  <c r="G127" i="32" s="1"/>
  <c r="G128" i="32" s="1"/>
  <c r="G129" i="32" s="1"/>
  <c r="G130" i="32" s="1"/>
  <c r="G131" i="32" s="1"/>
  <c r="G132" i="32" s="1"/>
  <c r="G133" i="32" s="1"/>
  <c r="G134" i="32" s="1"/>
  <c r="G135" i="32" s="1"/>
  <c r="G136" i="32" s="1"/>
  <c r="G137" i="32" s="1"/>
  <c r="G138" i="32" s="1"/>
  <c r="G139" i="32" s="1"/>
  <c r="G140" i="32" s="1"/>
  <c r="G141" i="32" s="1"/>
  <c r="G142" i="32" s="1"/>
  <c r="G143" i="32" s="1"/>
  <c r="G144" i="32" s="1"/>
  <c r="G145" i="32" s="1"/>
  <c r="G146" i="32" s="1"/>
  <c r="G147" i="32" s="1"/>
  <c r="G148" i="32" s="1"/>
  <c r="G149" i="32" s="1"/>
  <c r="G150" i="32" s="1"/>
  <c r="G151" i="32" s="1"/>
  <c r="G152" i="32" s="1"/>
  <c r="G153" i="32" s="1"/>
  <c r="G154" i="32" s="1"/>
  <c r="G155" i="32" s="1"/>
  <c r="G156" i="32" s="1"/>
  <c r="G157" i="32" s="1"/>
  <c r="G158" i="32" s="1"/>
  <c r="G159" i="32" s="1"/>
  <c r="G160" i="32" s="1"/>
  <c r="G161" i="32" s="1"/>
  <c r="G162" i="32" s="1"/>
  <c r="G163" i="32" s="1"/>
  <c r="G164" i="32" s="1"/>
  <c r="G165" i="32" s="1"/>
  <c r="G166" i="32" s="1"/>
  <c r="G167" i="32" s="1"/>
  <c r="G168" i="32" s="1"/>
  <c r="G169" i="32" s="1"/>
  <c r="G170" i="32" s="1"/>
  <c r="G171" i="32" s="1"/>
  <c r="G172" i="32" s="1"/>
  <c r="G173" i="32" s="1"/>
  <c r="G174" i="32" s="1"/>
  <c r="G175" i="32" s="1"/>
  <c r="G176" i="32" s="1"/>
  <c r="G177" i="32" s="1"/>
  <c r="G178" i="32" s="1"/>
  <c r="G179" i="32" s="1"/>
  <c r="G180" i="32" s="1"/>
  <c r="G181" i="32" s="1"/>
  <c r="G182" i="32" s="1"/>
  <c r="G183" i="32" s="1"/>
  <c r="G184" i="32" s="1"/>
  <c r="G185" i="32" s="1"/>
  <c r="G186" i="32" s="1"/>
  <c r="G187" i="32" s="1"/>
  <c r="G188" i="32" s="1"/>
  <c r="G189" i="32" s="1"/>
  <c r="A55" i="32"/>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A145" i="32" s="1"/>
  <c r="A146" i="32" s="1"/>
  <c r="A147" i="32" s="1"/>
  <c r="A148" i="32" s="1"/>
  <c r="A149" i="32" s="1"/>
  <c r="A150" i="32" s="1"/>
  <c r="A151" i="32" s="1"/>
  <c r="A152" i="32" s="1"/>
  <c r="A153" i="32" s="1"/>
  <c r="A154" i="32" s="1"/>
  <c r="A155" i="32" s="1"/>
  <c r="A156" i="32" s="1"/>
  <c r="A157" i="32" s="1"/>
  <c r="A158" i="32" s="1"/>
  <c r="A159" i="32" s="1"/>
  <c r="A160" i="32" s="1"/>
  <c r="A161" i="32" s="1"/>
  <c r="A162" i="32" s="1"/>
  <c r="A163" i="32" s="1"/>
  <c r="A164" i="32" s="1"/>
  <c r="A165" i="32" s="1"/>
  <c r="A166" i="32" s="1"/>
  <c r="A167" i="32" s="1"/>
  <c r="A168" i="32" s="1"/>
  <c r="A169" i="32" s="1"/>
  <c r="A170" i="32" s="1"/>
  <c r="A171" i="32" s="1"/>
  <c r="A172" i="32" s="1"/>
  <c r="A173" i="32" s="1"/>
  <c r="A174" i="32" s="1"/>
  <c r="A175" i="32" s="1"/>
  <c r="A176" i="32" s="1"/>
  <c r="A177" i="32" s="1"/>
  <c r="A178" i="32" s="1"/>
  <c r="A179" i="32" s="1"/>
  <c r="A180" i="32" s="1"/>
  <c r="A181" i="32" s="1"/>
  <c r="A182" i="32" s="1"/>
  <c r="A183" i="32" s="1"/>
  <c r="A184" i="32" s="1"/>
  <c r="A185" i="32" s="1"/>
  <c r="A186" i="32" s="1"/>
  <c r="A187" i="32" s="1"/>
  <c r="A188" i="32" s="1"/>
  <c r="A189" i="32" s="1"/>
  <c r="B41" i="32"/>
  <c r="D41" i="32" s="1"/>
  <c r="B40" i="32"/>
  <c r="D40" i="32" s="1"/>
  <c r="B39" i="32"/>
  <c r="D39" i="32" s="1"/>
  <c r="B38" i="32"/>
  <c r="D38" i="32" s="1"/>
  <c r="B37" i="32"/>
  <c r="D37" i="32" s="1"/>
  <c r="B36" i="32"/>
  <c r="D36" i="32" s="1"/>
  <c r="B35" i="32"/>
  <c r="D35" i="32" s="1"/>
  <c r="C56" i="36" l="1"/>
  <c r="H55" i="36"/>
  <c r="H55" i="35"/>
  <c r="C57" i="35"/>
  <c r="H56" i="35"/>
  <c r="C56" i="34"/>
  <c r="H55" i="34"/>
  <c r="C55" i="32"/>
  <c r="M79" i="24"/>
  <c r="M80" i="24" s="1"/>
  <c r="M81" i="24" s="1"/>
  <c r="M82" i="24" s="1"/>
  <c r="M83" i="24" s="1"/>
  <c r="M84" i="24" s="1"/>
  <c r="M85" i="24" s="1"/>
  <c r="M86" i="24" s="1"/>
  <c r="M87" i="24" s="1"/>
  <c r="M88" i="24" s="1"/>
  <c r="M89" i="24" s="1"/>
  <c r="M90" i="24" s="1"/>
  <c r="M91" i="24" s="1"/>
  <c r="M92" i="24" s="1"/>
  <c r="M93" i="24" s="1"/>
  <c r="M94" i="24" s="1"/>
  <c r="M95" i="24" s="1"/>
  <c r="M96" i="24" s="1"/>
  <c r="M97" i="24" s="1"/>
  <c r="M98" i="24" s="1"/>
  <c r="M99" i="24" s="1"/>
  <c r="M100" i="24" s="1"/>
  <c r="M101" i="24" s="1"/>
  <c r="M102" i="24" s="1"/>
  <c r="M103" i="24" s="1"/>
  <c r="M104" i="24" s="1"/>
  <c r="M105" i="24" s="1"/>
  <c r="M106" i="24" s="1"/>
  <c r="M107" i="24" s="1"/>
  <c r="M108" i="24" s="1"/>
  <c r="M109" i="24" s="1"/>
  <c r="M110" i="24" s="1"/>
  <c r="M111" i="24" s="1"/>
  <c r="M112" i="24" s="1"/>
  <c r="M113" i="24" s="1"/>
  <c r="M114" i="24" s="1"/>
  <c r="M115" i="24" s="1"/>
  <c r="M116" i="24" s="1"/>
  <c r="M117" i="24" s="1"/>
  <c r="M118" i="24" s="1"/>
  <c r="M119" i="24" s="1"/>
  <c r="M120" i="24" s="1"/>
  <c r="M121" i="24" s="1"/>
  <c r="M122" i="24" s="1"/>
  <c r="M123" i="24" s="1"/>
  <c r="M124" i="24" s="1"/>
  <c r="M125" i="24" s="1"/>
  <c r="M126" i="24" s="1"/>
  <c r="M127" i="24" s="1"/>
  <c r="M128" i="24" s="1"/>
  <c r="J49" i="24"/>
  <c r="J50" i="24" s="1"/>
  <c r="J51" i="24" s="1"/>
  <c r="J52" i="24" s="1"/>
  <c r="J53" i="24" s="1"/>
  <c r="J54" i="24" s="1"/>
  <c r="J55" i="24" s="1"/>
  <c r="J56" i="24" s="1"/>
  <c r="J57" i="24" s="1"/>
  <c r="J58" i="24" s="1"/>
  <c r="J59" i="24" s="1"/>
  <c r="J60" i="24" s="1"/>
  <c r="J61" i="24" s="1"/>
  <c r="J62" i="24" s="1"/>
  <c r="J63" i="24" s="1"/>
  <c r="J64" i="24" s="1"/>
  <c r="J65" i="24" s="1"/>
  <c r="J66" i="24" s="1"/>
  <c r="J67" i="24" s="1"/>
  <c r="J68" i="24" s="1"/>
  <c r="J69" i="24" s="1"/>
  <c r="J70" i="24" s="1"/>
  <c r="J71" i="24" s="1"/>
  <c r="J72" i="24" s="1"/>
  <c r="J73" i="24" s="1"/>
  <c r="J74" i="24" s="1"/>
  <c r="J75" i="24" s="1"/>
  <c r="J76" i="24" s="1"/>
  <c r="J77" i="24" s="1"/>
  <c r="J78" i="24" s="1"/>
  <c r="J79" i="24" s="1"/>
  <c r="J80" i="24" s="1"/>
  <c r="J81" i="24" s="1"/>
  <c r="J82" i="24" s="1"/>
  <c r="J83" i="24" s="1"/>
  <c r="J84" i="24" s="1"/>
  <c r="J85" i="24" s="1"/>
  <c r="J86" i="24" s="1"/>
  <c r="J87" i="24" s="1"/>
  <c r="J88" i="24" s="1"/>
  <c r="J89" i="24" s="1"/>
  <c r="J90" i="24" s="1"/>
  <c r="J91" i="24" s="1"/>
  <c r="J92" i="24" s="1"/>
  <c r="J93" i="24" s="1"/>
  <c r="J94" i="24" s="1"/>
  <c r="J95" i="24" s="1"/>
  <c r="J96" i="24" s="1"/>
  <c r="J97" i="24" s="1"/>
  <c r="J98" i="24" s="1"/>
  <c r="J99" i="24" s="1"/>
  <c r="J100" i="24" s="1"/>
  <c r="J101" i="24" s="1"/>
  <c r="J102" i="24" s="1"/>
  <c r="J103" i="24" s="1"/>
  <c r="J104" i="24" s="1"/>
  <c r="J105" i="24" s="1"/>
  <c r="J106" i="24" s="1"/>
  <c r="J107" i="24" s="1"/>
  <c r="J108" i="24" s="1"/>
  <c r="J109" i="24" s="1"/>
  <c r="J110" i="24" s="1"/>
  <c r="J111" i="24" s="1"/>
  <c r="J112" i="24" s="1"/>
  <c r="J113" i="24" s="1"/>
  <c r="J114" i="24" s="1"/>
  <c r="J115" i="24" s="1"/>
  <c r="J116" i="24" s="1"/>
  <c r="J117" i="24" s="1"/>
  <c r="J118" i="24" s="1"/>
  <c r="J119" i="24" s="1"/>
  <c r="J120" i="24" s="1"/>
  <c r="J121" i="24" s="1"/>
  <c r="J122" i="24" s="1"/>
  <c r="J123" i="24" s="1"/>
  <c r="J124" i="24" s="1"/>
  <c r="J125" i="24" s="1"/>
  <c r="J126" i="24" s="1"/>
  <c r="J127" i="24" s="1"/>
  <c r="J128" i="24" s="1"/>
  <c r="G79" i="24"/>
  <c r="G80" i="24" s="1"/>
  <c r="G81" i="24" s="1"/>
  <c r="G82" i="24" s="1"/>
  <c r="G83" i="24" s="1"/>
  <c r="G84" i="24" s="1"/>
  <c r="G85" i="24" s="1"/>
  <c r="G86" i="24" s="1"/>
  <c r="G87" i="24" s="1"/>
  <c r="G88" i="24" s="1"/>
  <c r="G89" i="24" s="1"/>
  <c r="G90" i="24" s="1"/>
  <c r="G91" i="24" s="1"/>
  <c r="C57" i="36" l="1"/>
  <c r="H56" i="36"/>
  <c r="C58" i="35"/>
  <c r="H57" i="35"/>
  <c r="C57" i="34"/>
  <c r="H56" i="34"/>
  <c r="C56" i="32"/>
  <c r="H55" i="32"/>
  <c r="G92" i="24"/>
  <c r="C58" i="36" l="1"/>
  <c r="H57" i="36"/>
  <c r="C59" i="35"/>
  <c r="H58" i="35"/>
  <c r="C58" i="34"/>
  <c r="H57" i="34"/>
  <c r="C57" i="32"/>
  <c r="H56" i="32"/>
  <c r="G93" i="24"/>
  <c r="G94" i="24" s="1"/>
  <c r="C59" i="36" l="1"/>
  <c r="H58" i="36"/>
  <c r="C60" i="35"/>
  <c r="H59" i="35"/>
  <c r="C59" i="34"/>
  <c r="H58" i="34"/>
  <c r="H57" i="32"/>
  <c r="C58" i="32"/>
  <c r="G95" i="24"/>
  <c r="G96" i="24" s="1"/>
  <c r="G97" i="24" s="1"/>
  <c r="G98" i="24" s="1"/>
  <c r="G99" i="24" s="1"/>
  <c r="G100" i="24" s="1"/>
  <c r="G101" i="24" s="1"/>
  <c r="G102" i="24" s="1"/>
  <c r="G103" i="24" s="1"/>
  <c r="G104" i="24" s="1"/>
  <c r="G105" i="24" s="1"/>
  <c r="G106" i="24" s="1"/>
  <c r="G107" i="24" s="1"/>
  <c r="G108" i="24" s="1"/>
  <c r="G109" i="24" s="1"/>
  <c r="G110" i="24" s="1"/>
  <c r="G111" i="24" s="1"/>
  <c r="G112" i="24" s="1"/>
  <c r="G113" i="24" s="1"/>
  <c r="G114" i="24" s="1"/>
  <c r="G115" i="24" s="1"/>
  <c r="G116" i="24" s="1"/>
  <c r="G117" i="24" s="1"/>
  <c r="G118" i="24" s="1"/>
  <c r="G119" i="24" s="1"/>
  <c r="G120" i="24" s="1"/>
  <c r="G121" i="24" s="1"/>
  <c r="G122" i="24" s="1"/>
  <c r="G123" i="24" s="1"/>
  <c r="G124" i="24" s="1"/>
  <c r="G125" i="24" s="1"/>
  <c r="G126" i="24" s="1"/>
  <c r="G127" i="24" s="1"/>
  <c r="G128" i="24" s="1"/>
  <c r="C48" i="24"/>
  <c r="C49" i="24" s="1"/>
  <c r="C50" i="24" s="1"/>
  <c r="C51" i="24" s="1"/>
  <c r="C52" i="24" s="1"/>
  <c r="C53" i="24" s="1"/>
  <c r="C54" i="24" s="1"/>
  <c r="C55" i="24" s="1"/>
  <c r="C56" i="24" s="1"/>
  <c r="C57" i="24" s="1"/>
  <c r="C58" i="24" s="1"/>
  <c r="C59" i="24" s="1"/>
  <c r="C60" i="24" s="1"/>
  <c r="C61" i="24" s="1"/>
  <c r="C62" i="24" s="1"/>
  <c r="C63" i="24" s="1"/>
  <c r="C64" i="24" s="1"/>
  <c r="C65" i="24" s="1"/>
  <c r="C66" i="24" s="1"/>
  <c r="C67" i="24" s="1"/>
  <c r="C68" i="24" s="1"/>
  <c r="C69" i="24" s="1"/>
  <c r="C70" i="24" s="1"/>
  <c r="C71" i="24" s="1"/>
  <c r="C72" i="24" s="1"/>
  <c r="C73" i="24" s="1"/>
  <c r="C74" i="24" s="1"/>
  <c r="C75" i="24" s="1"/>
  <c r="C76" i="24" s="1"/>
  <c r="C77" i="24" s="1"/>
  <c r="C78" i="24" s="1"/>
  <c r="C79" i="24" s="1"/>
  <c r="C80" i="24" s="1"/>
  <c r="C81" i="24" s="1"/>
  <c r="C82" i="24" s="1"/>
  <c r="C83" i="24" s="1"/>
  <c r="C84" i="24" s="1"/>
  <c r="C85" i="24" s="1"/>
  <c r="C86" i="24" s="1"/>
  <c r="C87" i="24" s="1"/>
  <c r="C88" i="24" s="1"/>
  <c r="C89" i="24" s="1"/>
  <c r="C90" i="24" s="1"/>
  <c r="C91" i="24" s="1"/>
  <c r="C92" i="24" s="1"/>
  <c r="C93" i="24" s="1"/>
  <c r="C94" i="24" s="1"/>
  <c r="C95" i="24" s="1"/>
  <c r="C96" i="24" s="1"/>
  <c r="C97" i="24" s="1"/>
  <c r="C98" i="24" s="1"/>
  <c r="C99" i="24" s="1"/>
  <c r="C100" i="24" s="1"/>
  <c r="C101" i="24" s="1"/>
  <c r="C102" i="24" s="1"/>
  <c r="C103" i="24" s="1"/>
  <c r="C104" i="24" s="1"/>
  <c r="C105" i="24" s="1"/>
  <c r="C106" i="24" s="1"/>
  <c r="C107" i="24" s="1"/>
  <c r="C108" i="24" s="1"/>
  <c r="C109" i="24" s="1"/>
  <c r="C110" i="24" s="1"/>
  <c r="C111" i="24" s="1"/>
  <c r="C112" i="24" s="1"/>
  <c r="C113" i="24" s="1"/>
  <c r="C114" i="24" s="1"/>
  <c r="C115" i="24" s="1"/>
  <c r="C116" i="24" s="1"/>
  <c r="C117" i="24" s="1"/>
  <c r="C118" i="24" s="1"/>
  <c r="C119" i="24" s="1"/>
  <c r="C120" i="24" s="1"/>
  <c r="C121" i="24" s="1"/>
  <c r="C122" i="24" s="1"/>
  <c r="C123" i="24" s="1"/>
  <c r="C124" i="24" s="1"/>
  <c r="C125" i="24" s="1"/>
  <c r="C126" i="24" s="1"/>
  <c r="C127" i="24" s="1"/>
  <c r="C128" i="24" s="1"/>
  <c r="H128" i="24" s="1"/>
  <c r="C60" i="36" l="1"/>
  <c r="H59" i="36"/>
  <c r="H60" i="35"/>
  <c r="C61" i="35"/>
  <c r="C60" i="34"/>
  <c r="H59" i="34"/>
  <c r="H58" i="32"/>
  <c r="C59" i="32"/>
  <c r="N105" i="24"/>
  <c r="N82" i="24"/>
  <c r="N90" i="24"/>
  <c r="N98" i="24"/>
  <c r="N106" i="24"/>
  <c r="N114" i="24"/>
  <c r="N122" i="24"/>
  <c r="N81" i="24"/>
  <c r="N83" i="24"/>
  <c r="N91" i="24"/>
  <c r="N99" i="24"/>
  <c r="N107" i="24"/>
  <c r="N115" i="24"/>
  <c r="N123" i="24"/>
  <c r="N84" i="24"/>
  <c r="N92" i="24"/>
  <c r="N100" i="24"/>
  <c r="N108" i="24"/>
  <c r="N116" i="24"/>
  <c r="N124" i="24"/>
  <c r="N85" i="24"/>
  <c r="N93" i="24"/>
  <c r="N101" i="24"/>
  <c r="N109" i="24"/>
  <c r="N117" i="24"/>
  <c r="N125" i="24"/>
  <c r="N89" i="24"/>
  <c r="N113" i="24"/>
  <c r="K48" i="24"/>
  <c r="N78" i="24"/>
  <c r="N86" i="24"/>
  <c r="N94" i="24"/>
  <c r="N102" i="24"/>
  <c r="N110" i="24"/>
  <c r="N118" i="24"/>
  <c r="N126" i="24"/>
  <c r="N97" i="24"/>
  <c r="N79" i="24"/>
  <c r="N87" i="24"/>
  <c r="N95" i="24"/>
  <c r="N103" i="24"/>
  <c r="N111" i="24"/>
  <c r="N119" i="24"/>
  <c r="N127" i="24"/>
  <c r="N121" i="24"/>
  <c r="N80" i="24"/>
  <c r="N88" i="24"/>
  <c r="N96" i="24"/>
  <c r="N104" i="24"/>
  <c r="N112" i="24"/>
  <c r="N120" i="24"/>
  <c r="N128" i="24"/>
  <c r="K56" i="24"/>
  <c r="K80" i="24"/>
  <c r="K96" i="24"/>
  <c r="K128" i="24"/>
  <c r="K49" i="24"/>
  <c r="K57" i="24"/>
  <c r="K65" i="24"/>
  <c r="K73" i="24"/>
  <c r="K81" i="24"/>
  <c r="K89" i="24"/>
  <c r="K97" i="24"/>
  <c r="K105" i="24"/>
  <c r="K113" i="24"/>
  <c r="K121" i="24"/>
  <c r="K104" i="24"/>
  <c r="K58" i="24"/>
  <c r="K74" i="24"/>
  <c r="K90" i="24"/>
  <c r="K98" i="24"/>
  <c r="K106" i="24"/>
  <c r="K72" i="24"/>
  <c r="K120" i="24"/>
  <c r="K50" i="24"/>
  <c r="K82" i="24"/>
  <c r="K122" i="24"/>
  <c r="K51" i="24"/>
  <c r="K59" i="24"/>
  <c r="K67" i="24"/>
  <c r="K75" i="24"/>
  <c r="K83" i="24"/>
  <c r="K91" i="24"/>
  <c r="K99" i="24"/>
  <c r="K107" i="24"/>
  <c r="K115" i="24"/>
  <c r="K123" i="24"/>
  <c r="K64" i="24"/>
  <c r="K112" i="24"/>
  <c r="K66" i="24"/>
  <c r="K114" i="24"/>
  <c r="K52" i="24"/>
  <c r="K60" i="24"/>
  <c r="K68" i="24"/>
  <c r="K76" i="24"/>
  <c r="K84" i="24"/>
  <c r="K92" i="24"/>
  <c r="K100" i="24"/>
  <c r="K108" i="24"/>
  <c r="K116" i="24"/>
  <c r="K124" i="24"/>
  <c r="K53" i="24"/>
  <c r="K61" i="24"/>
  <c r="K69" i="24"/>
  <c r="K77" i="24"/>
  <c r="K85" i="24"/>
  <c r="K93" i="24"/>
  <c r="K101" i="24"/>
  <c r="K109" i="24"/>
  <c r="K117" i="24"/>
  <c r="K125" i="24"/>
  <c r="K88" i="24"/>
  <c r="K62" i="24"/>
  <c r="K70" i="24"/>
  <c r="K86" i="24"/>
  <c r="K94" i="24"/>
  <c r="K110" i="24"/>
  <c r="K118" i="24"/>
  <c r="K126" i="24"/>
  <c r="K54" i="24"/>
  <c r="K78" i="24"/>
  <c r="K102" i="24"/>
  <c r="K55" i="24"/>
  <c r="K63" i="24"/>
  <c r="K71" i="24"/>
  <c r="K79" i="24"/>
  <c r="K87" i="24"/>
  <c r="K95" i="24"/>
  <c r="K103" i="24"/>
  <c r="K111" i="24"/>
  <c r="K119" i="24"/>
  <c r="K127" i="24"/>
  <c r="H95" i="24"/>
  <c r="H80" i="24"/>
  <c r="H96" i="24"/>
  <c r="H112" i="24"/>
  <c r="H81" i="24"/>
  <c r="H97" i="24"/>
  <c r="H121" i="24"/>
  <c r="H82" i="24"/>
  <c r="H90" i="24"/>
  <c r="H98" i="24"/>
  <c r="H106" i="24"/>
  <c r="H114" i="24"/>
  <c r="H122" i="24"/>
  <c r="H119" i="24"/>
  <c r="H83" i="24"/>
  <c r="H99" i="24"/>
  <c r="H115" i="24"/>
  <c r="H84" i="24"/>
  <c r="H100" i="24"/>
  <c r="H108" i="24"/>
  <c r="H116" i="24"/>
  <c r="H124" i="24"/>
  <c r="H85" i="24"/>
  <c r="H93" i="24"/>
  <c r="H101" i="24"/>
  <c r="H109" i="24"/>
  <c r="H117" i="24"/>
  <c r="H125" i="24"/>
  <c r="H79" i="24"/>
  <c r="H127" i="24"/>
  <c r="H91" i="24"/>
  <c r="H107" i="24"/>
  <c r="H123" i="24"/>
  <c r="H92" i="24"/>
  <c r="H78" i="24"/>
  <c r="H86" i="24"/>
  <c r="H94" i="24"/>
  <c r="H102" i="24"/>
  <c r="H110" i="24"/>
  <c r="H118" i="24"/>
  <c r="H126" i="24"/>
  <c r="H103" i="24"/>
  <c r="H87" i="24"/>
  <c r="H111" i="24"/>
  <c r="H88" i="24"/>
  <c r="H104" i="24"/>
  <c r="H120" i="24"/>
  <c r="H89" i="24"/>
  <c r="H105" i="24"/>
  <c r="H113" i="24"/>
  <c r="C61" i="36" l="1"/>
  <c r="H60" i="36"/>
  <c r="H61" i="35"/>
  <c r="C62" i="35"/>
  <c r="C61" i="34"/>
  <c r="H60" i="34"/>
  <c r="H59" i="32"/>
  <c r="C60" i="32"/>
  <c r="H35" i="24"/>
  <c r="N34" i="24"/>
  <c r="H33" i="24"/>
  <c r="N33" i="24"/>
  <c r="H34" i="24"/>
  <c r="N35" i="24"/>
  <c r="K33" i="24"/>
  <c r="K35" i="24"/>
  <c r="K34" i="24"/>
  <c r="C62" i="36" l="1"/>
  <c r="H61" i="36"/>
  <c r="C63" i="35"/>
  <c r="H62" i="35"/>
  <c r="C62" i="34"/>
  <c r="H61" i="34"/>
  <c r="H60" i="32"/>
  <c r="C61" i="32"/>
  <c r="N36" i="24"/>
  <c r="N41" i="24" s="1"/>
  <c r="H36" i="24"/>
  <c r="H38" i="24" s="1"/>
  <c r="K36" i="24"/>
  <c r="K41" i="24" s="1"/>
  <c r="C63" i="36" l="1"/>
  <c r="H62" i="36"/>
  <c r="C64" i="35"/>
  <c r="H63" i="35"/>
  <c r="C63" i="34"/>
  <c r="H62" i="34"/>
  <c r="H61" i="32"/>
  <c r="C62" i="32"/>
  <c r="N37" i="24"/>
  <c r="N40" i="24" s="1"/>
  <c r="N38" i="24"/>
  <c r="N39" i="24" s="1"/>
  <c r="O96" i="24" s="1"/>
  <c r="F96" i="24" s="1"/>
  <c r="H37" i="24"/>
  <c r="I120" i="24" s="1"/>
  <c r="D120" i="24" s="1"/>
  <c r="K37" i="24"/>
  <c r="K38" i="24"/>
  <c r="K39" i="24" s="1"/>
  <c r="C64" i="36" l="1"/>
  <c r="H63" i="36"/>
  <c r="C65" i="35"/>
  <c r="H64" i="35"/>
  <c r="C64" i="34"/>
  <c r="H63" i="34"/>
  <c r="H62" i="32"/>
  <c r="C63" i="32"/>
  <c r="O98" i="24"/>
  <c r="F98" i="24" s="1"/>
  <c r="O115" i="24"/>
  <c r="F115" i="24" s="1"/>
  <c r="O85" i="24"/>
  <c r="F85" i="24" s="1"/>
  <c r="O94" i="24"/>
  <c r="F94" i="24" s="1"/>
  <c r="O95" i="24"/>
  <c r="F95" i="24" s="1"/>
  <c r="O104" i="24"/>
  <c r="F104" i="24" s="1"/>
  <c r="O106" i="24"/>
  <c r="F106" i="24" s="1"/>
  <c r="O102" i="24"/>
  <c r="F102" i="24" s="1"/>
  <c r="O97" i="24"/>
  <c r="F97" i="24" s="1"/>
  <c r="O84" i="24"/>
  <c r="F84" i="24" s="1"/>
  <c r="O120" i="24"/>
  <c r="F120" i="24" s="1"/>
  <c r="O122" i="24"/>
  <c r="F122" i="24" s="1"/>
  <c r="O109" i="24"/>
  <c r="F109" i="24" s="1"/>
  <c r="O113" i="24"/>
  <c r="F113" i="24" s="1"/>
  <c r="O100" i="24"/>
  <c r="F100" i="24" s="1"/>
  <c r="O117" i="24"/>
  <c r="F117" i="24" s="1"/>
  <c r="O126" i="24"/>
  <c r="F126" i="24" s="1"/>
  <c r="O127" i="24"/>
  <c r="F127" i="24" s="1"/>
  <c r="O123" i="24"/>
  <c r="F123" i="24" s="1"/>
  <c r="O112" i="24"/>
  <c r="F112" i="24" s="1"/>
  <c r="O114" i="24"/>
  <c r="F114" i="24" s="1"/>
  <c r="O101" i="24"/>
  <c r="F101" i="24" s="1"/>
  <c r="O110" i="24"/>
  <c r="F110" i="24" s="1"/>
  <c r="O111" i="24"/>
  <c r="F111" i="24" s="1"/>
  <c r="O105" i="24"/>
  <c r="F105" i="24" s="1"/>
  <c r="O92" i="24"/>
  <c r="F92" i="24" s="1"/>
  <c r="O118" i="24"/>
  <c r="F118" i="24" s="1"/>
  <c r="O119" i="24"/>
  <c r="F119" i="24" s="1"/>
  <c r="O128" i="24"/>
  <c r="F128" i="24" s="1"/>
  <c r="O83" i="24"/>
  <c r="F83" i="24" s="1"/>
  <c r="O121" i="24"/>
  <c r="F121" i="24" s="1"/>
  <c r="O91" i="24"/>
  <c r="F91" i="24" s="1"/>
  <c r="O108" i="24"/>
  <c r="F108" i="24" s="1"/>
  <c r="O125" i="24"/>
  <c r="F125" i="24" s="1"/>
  <c r="O89" i="24"/>
  <c r="F89" i="24" s="1"/>
  <c r="O80" i="24"/>
  <c r="F80" i="24" s="1"/>
  <c r="O81" i="24"/>
  <c r="F81" i="24" s="1"/>
  <c r="O93" i="24"/>
  <c r="F93" i="24" s="1"/>
  <c r="O103" i="24"/>
  <c r="F103" i="24" s="1"/>
  <c r="O82" i="24"/>
  <c r="F82" i="24" s="1"/>
  <c r="O99" i="24"/>
  <c r="F99" i="24" s="1"/>
  <c r="O116" i="24"/>
  <c r="F116" i="24" s="1"/>
  <c r="O78" i="24"/>
  <c r="F78" i="24" s="1"/>
  <c r="O79" i="24"/>
  <c r="F79" i="24" s="1"/>
  <c r="O88" i="24"/>
  <c r="F88" i="24" s="1"/>
  <c r="O90" i="24"/>
  <c r="F90" i="24" s="1"/>
  <c r="O107" i="24"/>
  <c r="F107" i="24" s="1"/>
  <c r="O124" i="24"/>
  <c r="F124" i="24" s="1"/>
  <c r="O86" i="24"/>
  <c r="F86" i="24" s="1"/>
  <c r="O87" i="24"/>
  <c r="F87" i="24" s="1"/>
  <c r="I89" i="24"/>
  <c r="D89" i="24" s="1"/>
  <c r="I114" i="24"/>
  <c r="D114" i="24" s="1"/>
  <c r="I116" i="24"/>
  <c r="D116" i="24" s="1"/>
  <c r="I109" i="24"/>
  <c r="D109" i="24" s="1"/>
  <c r="I94" i="24"/>
  <c r="D94" i="24" s="1"/>
  <c r="I79" i="24"/>
  <c r="D79" i="24" s="1"/>
  <c r="I99" i="24"/>
  <c r="D99" i="24" s="1"/>
  <c r="I80" i="24"/>
  <c r="D80" i="24" s="1"/>
  <c r="I83" i="24"/>
  <c r="D83" i="24" s="1"/>
  <c r="I121" i="24"/>
  <c r="D121" i="24" s="1"/>
  <c r="I117" i="24"/>
  <c r="D117" i="24" s="1"/>
  <c r="I87" i="24"/>
  <c r="D87" i="24" s="1"/>
  <c r="I88" i="24"/>
  <c r="D88" i="24" s="1"/>
  <c r="I82" i="24"/>
  <c r="D82" i="24" s="1"/>
  <c r="I125" i="24"/>
  <c r="D125" i="24" s="1"/>
  <c r="I110" i="24"/>
  <c r="D110" i="24" s="1"/>
  <c r="I95" i="24"/>
  <c r="D95" i="24" s="1"/>
  <c r="I85" i="24"/>
  <c r="D85" i="24" s="1"/>
  <c r="I96" i="24"/>
  <c r="D96" i="24" s="1"/>
  <c r="I90" i="24"/>
  <c r="D90" i="24" s="1"/>
  <c r="I119" i="24"/>
  <c r="D119" i="24" s="1"/>
  <c r="I124" i="24"/>
  <c r="D124" i="24" s="1"/>
  <c r="I102" i="24"/>
  <c r="D102" i="24" s="1"/>
  <c r="I107" i="24"/>
  <c r="D107" i="24" s="1"/>
  <c r="I91" i="24"/>
  <c r="D91" i="24" s="1"/>
  <c r="I118" i="24"/>
  <c r="D118" i="24" s="1"/>
  <c r="I103" i="24"/>
  <c r="D103" i="24" s="1"/>
  <c r="I101" i="24"/>
  <c r="D101" i="24" s="1"/>
  <c r="I104" i="24"/>
  <c r="D104" i="24" s="1"/>
  <c r="I98" i="24"/>
  <c r="D98" i="24" s="1"/>
  <c r="I84" i="24"/>
  <c r="D84" i="24" s="1"/>
  <c r="I123" i="24"/>
  <c r="D123" i="24" s="1"/>
  <c r="I126" i="24"/>
  <c r="D126" i="24" s="1"/>
  <c r="I111" i="24"/>
  <c r="D111" i="24" s="1"/>
  <c r="I112" i="24"/>
  <c r="D112" i="24" s="1"/>
  <c r="I81" i="24"/>
  <c r="D81" i="24" s="1"/>
  <c r="I97" i="24"/>
  <c r="D97" i="24" s="1"/>
  <c r="I106" i="24"/>
  <c r="D106" i="24" s="1"/>
  <c r="I100" i="24"/>
  <c r="D100" i="24" s="1"/>
  <c r="I92" i="24"/>
  <c r="D92" i="24" s="1"/>
  <c r="I78" i="24"/>
  <c r="D78" i="24" s="1"/>
  <c r="I127" i="24"/>
  <c r="D127" i="24" s="1"/>
  <c r="I128" i="24"/>
  <c r="D128" i="24" s="1"/>
  <c r="I105" i="24"/>
  <c r="D105" i="24" s="1"/>
  <c r="I122" i="24"/>
  <c r="D122" i="24" s="1"/>
  <c r="I115" i="24"/>
  <c r="D115" i="24" s="1"/>
  <c r="I108" i="24"/>
  <c r="D108" i="24" s="1"/>
  <c r="I93" i="24"/>
  <c r="D93" i="24" s="1"/>
  <c r="I86" i="24"/>
  <c r="D86" i="24" s="1"/>
  <c r="I113" i="24"/>
  <c r="D113" i="24" s="1"/>
  <c r="K40" i="24"/>
  <c r="L97" i="24" s="1"/>
  <c r="C65" i="36" l="1"/>
  <c r="H64" i="36"/>
  <c r="H65" i="35"/>
  <c r="C66" i="35"/>
  <c r="C65" i="34"/>
  <c r="H64" i="34"/>
  <c r="H63" i="32"/>
  <c r="H34" i="32" s="1"/>
  <c r="C64" i="32"/>
  <c r="L113" i="24"/>
  <c r="L67" i="24"/>
  <c r="E67" i="24" s="1"/>
  <c r="L60" i="24"/>
  <c r="L53" i="24"/>
  <c r="E53" i="24" s="1"/>
  <c r="L96" i="24"/>
  <c r="E96" i="24" s="1"/>
  <c r="L54" i="24"/>
  <c r="E54" i="24" s="1"/>
  <c r="L50" i="24"/>
  <c r="E50" i="24" s="1"/>
  <c r="L119" i="24"/>
  <c r="E119" i="24" s="1"/>
  <c r="L83" i="24"/>
  <c r="E83" i="24" s="1"/>
  <c r="L68" i="24"/>
  <c r="E68" i="24" s="1"/>
  <c r="L61" i="24"/>
  <c r="L62" i="24"/>
  <c r="E62" i="24" s="1"/>
  <c r="L52" i="24"/>
  <c r="E52" i="24" s="1"/>
  <c r="L127" i="24"/>
  <c r="E127" i="24" s="1"/>
  <c r="L104" i="24"/>
  <c r="E104" i="24" s="1"/>
  <c r="L121" i="24"/>
  <c r="E121" i="24" s="1"/>
  <c r="L91" i="24"/>
  <c r="E91" i="24" s="1"/>
  <c r="L76" i="24"/>
  <c r="L69" i="24"/>
  <c r="L70" i="24"/>
  <c r="E70" i="24" s="1"/>
  <c r="L55" i="24"/>
  <c r="E55" i="24" s="1"/>
  <c r="L58" i="24"/>
  <c r="L112" i="24"/>
  <c r="E112" i="24" s="1"/>
  <c r="L66" i="24"/>
  <c r="E66" i="24" s="1"/>
  <c r="L99" i="24"/>
  <c r="L84" i="24"/>
  <c r="E84" i="24" s="1"/>
  <c r="L77" i="24"/>
  <c r="L94" i="24"/>
  <c r="E94" i="24" s="1"/>
  <c r="L63" i="24"/>
  <c r="E63" i="24" s="1"/>
  <c r="L90" i="24"/>
  <c r="L49" i="24"/>
  <c r="E49" i="24" s="1"/>
  <c r="L107" i="24"/>
  <c r="E107" i="24" s="1"/>
  <c r="L85" i="24"/>
  <c r="E85" i="24" s="1"/>
  <c r="L71" i="24"/>
  <c r="L122" i="24"/>
  <c r="L100" i="24"/>
  <c r="E100" i="24" s="1"/>
  <c r="L109" i="24"/>
  <c r="E109" i="24" s="1"/>
  <c r="L79" i="24"/>
  <c r="L72" i="24"/>
  <c r="E72" i="24" s="1"/>
  <c r="L51" i="24"/>
  <c r="E51" i="24" s="1"/>
  <c r="L123" i="24"/>
  <c r="L117" i="24"/>
  <c r="E117" i="24" s="1"/>
  <c r="L118" i="24"/>
  <c r="L87" i="24"/>
  <c r="L80" i="24"/>
  <c r="E80" i="24" s="1"/>
  <c r="L73" i="24"/>
  <c r="E73" i="24" s="1"/>
  <c r="L98" i="24"/>
  <c r="E98" i="24" s="1"/>
  <c r="L92" i="24"/>
  <c r="E92" i="24" s="1"/>
  <c r="L102" i="24"/>
  <c r="L48" i="24"/>
  <c r="E48" i="24" s="1"/>
  <c r="L57" i="24"/>
  <c r="L115" i="24"/>
  <c r="E115" i="24" s="1"/>
  <c r="L110" i="24"/>
  <c r="E110" i="24" s="1"/>
  <c r="L65" i="24"/>
  <c r="E65" i="24" s="1"/>
  <c r="L108" i="24"/>
  <c r="E108" i="24" s="1"/>
  <c r="L59" i="24"/>
  <c r="E59" i="24" s="1"/>
  <c r="L74" i="24"/>
  <c r="L124" i="24"/>
  <c r="E124" i="24" s="1"/>
  <c r="L125" i="24"/>
  <c r="L126" i="24"/>
  <c r="E126" i="24" s="1"/>
  <c r="L111" i="24"/>
  <c r="E111" i="24" s="1"/>
  <c r="L88" i="24"/>
  <c r="E88" i="24" s="1"/>
  <c r="L81" i="24"/>
  <c r="E81" i="24" s="1"/>
  <c r="L89" i="24"/>
  <c r="E89" i="24" s="1"/>
  <c r="L93" i="24"/>
  <c r="E93" i="24" s="1"/>
  <c r="L78" i="24"/>
  <c r="E78" i="24" s="1"/>
  <c r="L82" i="24"/>
  <c r="L95" i="24"/>
  <c r="E95" i="24" s="1"/>
  <c r="L56" i="24"/>
  <c r="E56" i="24" s="1"/>
  <c r="L120" i="24"/>
  <c r="E120" i="24" s="1"/>
  <c r="L75" i="24"/>
  <c r="E75" i="24" s="1"/>
  <c r="L106" i="24"/>
  <c r="E106" i="24" s="1"/>
  <c r="L116" i="24"/>
  <c r="E116" i="24" s="1"/>
  <c r="L101" i="24"/>
  <c r="E101" i="24" s="1"/>
  <c r="L86" i="24"/>
  <c r="L114" i="24"/>
  <c r="E114" i="24" s="1"/>
  <c r="L103" i="24"/>
  <c r="E103" i="24" s="1"/>
  <c r="L64" i="24"/>
  <c r="E64" i="24" s="1"/>
  <c r="L128" i="24"/>
  <c r="E128" i="24" s="1"/>
  <c r="L105" i="24"/>
  <c r="E105" i="24" s="1"/>
  <c r="E118" i="24"/>
  <c r="E102" i="24"/>
  <c r="E69" i="24"/>
  <c r="E87" i="24"/>
  <c r="E77" i="24"/>
  <c r="E122" i="24"/>
  <c r="E58" i="24"/>
  <c r="E60" i="24"/>
  <c r="E125" i="24"/>
  <c r="E61" i="24"/>
  <c r="E76" i="24"/>
  <c r="E57" i="24"/>
  <c r="E90" i="24"/>
  <c r="E113" i="24"/>
  <c r="E79" i="24"/>
  <c r="E74" i="24"/>
  <c r="E71" i="24"/>
  <c r="E86" i="24"/>
  <c r="E82" i="24"/>
  <c r="E97" i="24"/>
  <c r="E123" i="24"/>
  <c r="E99" i="24"/>
  <c r="C66" i="36" l="1"/>
  <c r="H65" i="36"/>
  <c r="C67" i="35"/>
  <c r="H66" i="35"/>
  <c r="C66" i="34"/>
  <c r="H65" i="34"/>
  <c r="H64" i="32"/>
  <c r="C65" i="32"/>
  <c r="C67" i="36" l="1"/>
  <c r="H66" i="36"/>
  <c r="H67" i="35"/>
  <c r="C68" i="35"/>
  <c r="C67" i="34"/>
  <c r="H66" i="34"/>
  <c r="H65" i="32"/>
  <c r="C66" i="32"/>
  <c r="H67" i="36" l="1"/>
  <c r="C68" i="36"/>
  <c r="H68" i="35"/>
  <c r="C69" i="35"/>
  <c r="C68" i="34"/>
  <c r="H67" i="34"/>
  <c r="H66" i="32"/>
  <c r="C67" i="32"/>
  <c r="C69" i="36" l="1"/>
  <c r="H68" i="36"/>
  <c r="H69" i="35"/>
  <c r="C70" i="35"/>
  <c r="C69" i="34"/>
  <c r="H68" i="34"/>
  <c r="H67" i="32"/>
  <c r="C68" i="32"/>
  <c r="C70" i="36" l="1"/>
  <c r="H69" i="36"/>
  <c r="H70" i="35"/>
  <c r="C71" i="35"/>
  <c r="C70" i="34"/>
  <c r="H69" i="34"/>
  <c r="H68" i="32"/>
  <c r="C69" i="32"/>
  <c r="C71" i="36" l="1"/>
  <c r="H70" i="36"/>
  <c r="C72" i="35"/>
  <c r="H71" i="35"/>
  <c r="C71" i="34"/>
  <c r="H70" i="34"/>
  <c r="H69" i="32"/>
  <c r="C70" i="32"/>
  <c r="H71" i="36" l="1"/>
  <c r="C72" i="36"/>
  <c r="C73" i="35"/>
  <c r="H72" i="35"/>
  <c r="C72" i="34"/>
  <c r="H71" i="34"/>
  <c r="H70" i="32"/>
  <c r="C71" i="32"/>
  <c r="C73" i="36" l="1"/>
  <c r="H72" i="36"/>
  <c r="H73" i="35"/>
  <c r="C74" i="35"/>
  <c r="C73" i="34"/>
  <c r="H72" i="34"/>
  <c r="H71" i="32"/>
  <c r="C72" i="32"/>
  <c r="C74" i="36" l="1"/>
  <c r="H73" i="36"/>
  <c r="H74" i="35"/>
  <c r="C75" i="35"/>
  <c r="H73" i="34"/>
  <c r="C74" i="34"/>
  <c r="H72" i="32"/>
  <c r="C73" i="32"/>
  <c r="C75" i="36" l="1"/>
  <c r="H74" i="36"/>
  <c r="C76" i="35"/>
  <c r="H75" i="35"/>
  <c r="C75" i="34"/>
  <c r="H74" i="34"/>
  <c r="H73" i="32"/>
  <c r="H35" i="32" s="1"/>
  <c r="C74" i="32"/>
  <c r="C76" i="36" l="1"/>
  <c r="H75" i="36"/>
  <c r="C77" i="35"/>
  <c r="H76" i="35"/>
  <c r="C76" i="34"/>
  <c r="H75" i="34"/>
  <c r="H74" i="32"/>
  <c r="C75" i="32"/>
  <c r="H76" i="36" l="1"/>
  <c r="C77" i="36"/>
  <c r="C78" i="35"/>
  <c r="H77" i="35"/>
  <c r="H76" i="34"/>
  <c r="C77" i="34"/>
  <c r="H75" i="32"/>
  <c r="C76" i="32"/>
  <c r="H77" i="36" l="1"/>
  <c r="C78" i="36"/>
  <c r="C79" i="35"/>
  <c r="H78" i="35"/>
  <c r="H77" i="34"/>
  <c r="C78" i="34"/>
  <c r="H76" i="32"/>
  <c r="C77" i="32"/>
  <c r="C79" i="36" l="1"/>
  <c r="H78" i="36"/>
  <c r="C80" i="35"/>
  <c r="H79" i="35"/>
  <c r="C79" i="34"/>
  <c r="H78" i="34"/>
  <c r="H77" i="32"/>
  <c r="C78" i="32"/>
  <c r="H79" i="36" l="1"/>
  <c r="C80" i="36"/>
  <c r="C81" i="35"/>
  <c r="H80" i="35"/>
  <c r="H79" i="34"/>
  <c r="C80" i="34"/>
  <c r="H78" i="32"/>
  <c r="C79" i="32"/>
  <c r="C81" i="36" l="1"/>
  <c r="H80" i="36"/>
  <c r="C82" i="35"/>
  <c r="H81" i="35"/>
  <c r="H80" i="34"/>
  <c r="C81" i="34"/>
  <c r="H79" i="32"/>
  <c r="C80" i="32"/>
  <c r="C82" i="36" l="1"/>
  <c r="H81" i="36"/>
  <c r="C83" i="35"/>
  <c r="C84" i="35" s="1"/>
  <c r="H82" i="35"/>
  <c r="C82" i="34"/>
  <c r="H81" i="34"/>
  <c r="H80" i="32"/>
  <c r="C81" i="32"/>
  <c r="C83" i="36" l="1"/>
  <c r="H82" i="36"/>
  <c r="H83" i="35"/>
  <c r="H37" i="35" s="1"/>
  <c r="H82" i="34"/>
  <c r="H81" i="32"/>
  <c r="C82" i="32"/>
  <c r="H83" i="36" l="1"/>
  <c r="C84" i="36"/>
  <c r="C85" i="36" s="1"/>
  <c r="O52" i="35"/>
  <c r="O189" i="35"/>
  <c r="O181" i="35"/>
  <c r="O173" i="35"/>
  <c r="O165" i="35"/>
  <c r="O157" i="35"/>
  <c r="O149" i="35"/>
  <c r="O141" i="35"/>
  <c r="O133" i="35"/>
  <c r="O125" i="35"/>
  <c r="O117" i="35"/>
  <c r="O109" i="35"/>
  <c r="O101" i="35"/>
  <c r="O93" i="35"/>
  <c r="O85" i="35"/>
  <c r="O77" i="35"/>
  <c r="O69" i="35"/>
  <c r="O61" i="35"/>
  <c r="O53" i="35"/>
  <c r="O100" i="35"/>
  <c r="O76" i="35"/>
  <c r="O67" i="35"/>
  <c r="O111" i="35"/>
  <c r="O188" i="35"/>
  <c r="O180" i="35"/>
  <c r="O172" i="35"/>
  <c r="O164" i="35"/>
  <c r="O156" i="35"/>
  <c r="O148" i="35"/>
  <c r="O140" i="35"/>
  <c r="O132" i="35"/>
  <c r="O124" i="35"/>
  <c r="O108" i="35"/>
  <c r="O92" i="35"/>
  <c r="O68" i="35"/>
  <c r="O75" i="35"/>
  <c r="O87" i="35"/>
  <c r="O187" i="35"/>
  <c r="O179" i="35"/>
  <c r="O171" i="35"/>
  <c r="O163" i="35"/>
  <c r="O155" i="35"/>
  <c r="O147" i="35"/>
  <c r="O139" i="35"/>
  <c r="O131" i="35"/>
  <c r="O123" i="35"/>
  <c r="O115" i="35"/>
  <c r="O107" i="35"/>
  <c r="O99" i="35"/>
  <c r="O91" i="35"/>
  <c r="O83" i="35"/>
  <c r="O59" i="35"/>
  <c r="O95" i="35"/>
  <c r="O186" i="35"/>
  <c r="O178" i="35"/>
  <c r="O170" i="35"/>
  <c r="O162" i="35"/>
  <c r="O154" i="35"/>
  <c r="O146" i="35"/>
  <c r="O138" i="35"/>
  <c r="O130" i="35"/>
  <c r="O122" i="35"/>
  <c r="O114" i="35"/>
  <c r="O106" i="35"/>
  <c r="O98" i="35"/>
  <c r="O90" i="35"/>
  <c r="O82" i="35"/>
  <c r="O74" i="35"/>
  <c r="O66" i="35"/>
  <c r="O58" i="35"/>
  <c r="O167" i="35"/>
  <c r="O79" i="35"/>
  <c r="O185" i="35"/>
  <c r="O177" i="35"/>
  <c r="O169" i="35"/>
  <c r="O161" i="35"/>
  <c r="O153" i="35"/>
  <c r="O145" i="35"/>
  <c r="O137" i="35"/>
  <c r="O129" i="35"/>
  <c r="O121" i="35"/>
  <c r="O113" i="35"/>
  <c r="O105" i="35"/>
  <c r="O97" i="35"/>
  <c r="O89" i="35"/>
  <c r="O81" i="35"/>
  <c r="O73" i="35"/>
  <c r="O65" i="35"/>
  <c r="O57" i="35"/>
  <c r="O88" i="35"/>
  <c r="O72" i="35"/>
  <c r="O56" i="35"/>
  <c r="O175" i="35"/>
  <c r="O151" i="35"/>
  <c r="O135" i="35"/>
  <c r="O103" i="35"/>
  <c r="O63" i="35"/>
  <c r="O184" i="35"/>
  <c r="O176" i="35"/>
  <c r="O168" i="35"/>
  <c r="O160" i="35"/>
  <c r="O152" i="35"/>
  <c r="O144" i="35"/>
  <c r="O136" i="35"/>
  <c r="O128" i="35"/>
  <c r="O120" i="35"/>
  <c r="O112" i="35"/>
  <c r="O104" i="35"/>
  <c r="O96" i="35"/>
  <c r="O80" i="35"/>
  <c r="O64" i="35"/>
  <c r="O183" i="35"/>
  <c r="O159" i="35"/>
  <c r="O143" i="35"/>
  <c r="O119" i="35"/>
  <c r="O71" i="35"/>
  <c r="O182" i="35"/>
  <c r="O174" i="35"/>
  <c r="O166" i="35"/>
  <c r="O158" i="35"/>
  <c r="O150" i="35"/>
  <c r="O142" i="35"/>
  <c r="O134" i="35"/>
  <c r="O126" i="35"/>
  <c r="O118" i="35"/>
  <c r="O110" i="35"/>
  <c r="O102" i="35"/>
  <c r="O94" i="35"/>
  <c r="O86" i="35"/>
  <c r="O78" i="35"/>
  <c r="O70" i="35"/>
  <c r="O62" i="35"/>
  <c r="O54" i="35"/>
  <c r="O116" i="35"/>
  <c r="O84" i="35"/>
  <c r="O60" i="35"/>
  <c r="O127" i="35"/>
  <c r="O55" i="35"/>
  <c r="H42" i="35"/>
  <c r="H39" i="35"/>
  <c r="H40" i="35" s="1"/>
  <c r="H38" i="35"/>
  <c r="H37" i="34"/>
  <c r="H82" i="32"/>
  <c r="C83" i="32"/>
  <c r="H84" i="36" l="1"/>
  <c r="H37" i="36" s="1"/>
  <c r="H41" i="35"/>
  <c r="I188" i="35" s="1"/>
  <c r="I164" i="35"/>
  <c r="I132" i="35"/>
  <c r="I161" i="35"/>
  <c r="I182" i="35"/>
  <c r="I150" i="35"/>
  <c r="I179" i="35"/>
  <c r="I160" i="35"/>
  <c r="I128" i="35"/>
  <c r="I122" i="35"/>
  <c r="I138" i="35"/>
  <c r="I103" i="35"/>
  <c r="I151" i="35"/>
  <c r="I108" i="35"/>
  <c r="I171" i="35"/>
  <c r="I155" i="35"/>
  <c r="I105" i="35"/>
  <c r="I126" i="35"/>
  <c r="I117" i="35"/>
  <c r="I146" i="35"/>
  <c r="I87" i="35"/>
  <c r="I130" i="35"/>
  <c r="I77" i="35"/>
  <c r="I86" i="35"/>
  <c r="I131" i="35"/>
  <c r="I93" i="35"/>
  <c r="I98" i="35"/>
  <c r="I88" i="35"/>
  <c r="I110" i="35"/>
  <c r="I58" i="35"/>
  <c r="I96" i="35"/>
  <c r="I78" i="35"/>
  <c r="I62" i="35"/>
  <c r="I91" i="35"/>
  <c r="I76" i="35"/>
  <c r="I71" i="35"/>
  <c r="I70" i="35"/>
  <c r="H42" i="34"/>
  <c r="H38" i="34"/>
  <c r="H39" i="34"/>
  <c r="H40" i="34" s="1"/>
  <c r="H83" i="32"/>
  <c r="H36" i="32" s="1"/>
  <c r="H37" i="32" s="1"/>
  <c r="H42" i="36" l="1"/>
  <c r="H38" i="36"/>
  <c r="H39" i="36"/>
  <c r="H40" i="36" s="1"/>
  <c r="I167" i="35"/>
  <c r="D167" i="35" s="1"/>
  <c r="I154" i="35"/>
  <c r="J155" i="35" s="1"/>
  <c r="I136" i="35"/>
  <c r="I187" i="35"/>
  <c r="I137" i="35"/>
  <c r="J137" i="35" s="1"/>
  <c r="I140" i="35"/>
  <c r="I61" i="35"/>
  <c r="J61" i="35" s="1"/>
  <c r="I112" i="35"/>
  <c r="D112" i="35" s="1"/>
  <c r="I99" i="35"/>
  <c r="D99" i="35" s="1"/>
  <c r="I133" i="35"/>
  <c r="J133" i="35" s="1"/>
  <c r="I60" i="35"/>
  <c r="I65" i="35"/>
  <c r="D65" i="35" s="1"/>
  <c r="I94" i="35"/>
  <c r="J94" i="35" s="1"/>
  <c r="I66" i="35"/>
  <c r="D66" i="35" s="1"/>
  <c r="I186" i="35"/>
  <c r="D186" i="35" s="1"/>
  <c r="I149" i="35"/>
  <c r="D149" i="35" s="1"/>
  <c r="I107" i="35"/>
  <c r="D107" i="35" s="1"/>
  <c r="I143" i="35"/>
  <c r="D143" i="35" s="1"/>
  <c r="I178" i="35"/>
  <c r="I64" i="35"/>
  <c r="I85" i="35"/>
  <c r="I106" i="35"/>
  <c r="J106" i="35" s="1"/>
  <c r="I74" i="35"/>
  <c r="I101" i="35"/>
  <c r="D101" i="35" s="1"/>
  <c r="I165" i="35"/>
  <c r="D165" i="35" s="1"/>
  <c r="I175" i="35"/>
  <c r="D175" i="35" s="1"/>
  <c r="I173" i="35"/>
  <c r="I170" i="35"/>
  <c r="I144" i="35"/>
  <c r="D144" i="35" s="1"/>
  <c r="I134" i="35"/>
  <c r="I145" i="35"/>
  <c r="I148" i="35"/>
  <c r="D148" i="35" s="1"/>
  <c r="I56" i="35"/>
  <c r="J57" i="35" s="1"/>
  <c r="I159" i="35"/>
  <c r="I68" i="35"/>
  <c r="D68" i="35" s="1"/>
  <c r="I73" i="35"/>
  <c r="I114" i="35"/>
  <c r="I129" i="35"/>
  <c r="D129" i="35" s="1"/>
  <c r="I82" i="35"/>
  <c r="I109" i="35"/>
  <c r="J110" i="35" s="1"/>
  <c r="I97" i="35"/>
  <c r="D97" i="35" s="1"/>
  <c r="I100" i="35"/>
  <c r="I183" i="35"/>
  <c r="D183" i="35" s="1"/>
  <c r="I181" i="35"/>
  <c r="D181" i="35" s="1"/>
  <c r="I152" i="35"/>
  <c r="D152" i="35" s="1"/>
  <c r="I142" i="35"/>
  <c r="D142" i="35" s="1"/>
  <c r="I153" i="35"/>
  <c r="J154" i="35" s="1"/>
  <c r="I156" i="35"/>
  <c r="J157" i="35" s="1"/>
  <c r="I63" i="35"/>
  <c r="I120" i="35"/>
  <c r="I67" i="35"/>
  <c r="D67" i="35" s="1"/>
  <c r="I84" i="35"/>
  <c r="I125" i="35"/>
  <c r="D125" i="35" s="1"/>
  <c r="I113" i="35"/>
  <c r="D113" i="35" s="1"/>
  <c r="I116" i="35"/>
  <c r="J117" i="35" s="1"/>
  <c r="I111" i="35"/>
  <c r="D111" i="35" s="1"/>
  <c r="I168" i="35"/>
  <c r="I158" i="35"/>
  <c r="I169" i="35"/>
  <c r="I172" i="35"/>
  <c r="J173" i="35" s="1"/>
  <c r="I79" i="35"/>
  <c r="J79" i="35" s="1"/>
  <c r="I80" i="35"/>
  <c r="D80" i="35" s="1"/>
  <c r="I72" i="35"/>
  <c r="D72" i="35" s="1"/>
  <c r="I123" i="35"/>
  <c r="J123" i="35" s="1"/>
  <c r="I57" i="35"/>
  <c r="J58" i="35" s="1"/>
  <c r="I75" i="35"/>
  <c r="I92" i="35"/>
  <c r="D92" i="35" s="1"/>
  <c r="I102" i="35"/>
  <c r="J103" i="35" s="1"/>
  <c r="I147" i="35"/>
  <c r="J147" i="35" s="1"/>
  <c r="I121" i="35"/>
  <c r="J122" i="35" s="1"/>
  <c r="I124" i="35"/>
  <c r="I119" i="35"/>
  <c r="J120" i="35" s="1"/>
  <c r="I157" i="35"/>
  <c r="J158" i="35" s="1"/>
  <c r="I176" i="35"/>
  <c r="I166" i="35"/>
  <c r="D166" i="35" s="1"/>
  <c r="I177" i="35"/>
  <c r="J178" i="35" s="1"/>
  <c r="I180" i="35"/>
  <c r="D180" i="35" s="1"/>
  <c r="I104" i="35"/>
  <c r="J105" i="35" s="1"/>
  <c r="I95" i="35"/>
  <c r="D95" i="35" s="1"/>
  <c r="I141" i="35"/>
  <c r="J141" i="35" s="1"/>
  <c r="I59" i="35"/>
  <c r="J59" i="35" s="1"/>
  <c r="I90" i="35"/>
  <c r="I81" i="35"/>
  <c r="D81" i="35" s="1"/>
  <c r="I89" i="35"/>
  <c r="J90" i="35" s="1"/>
  <c r="I162" i="35"/>
  <c r="J163" i="35" s="1"/>
  <c r="I69" i="35"/>
  <c r="J70" i="35" s="1"/>
  <c r="I83" i="35"/>
  <c r="D83" i="35" s="1"/>
  <c r="I115" i="35"/>
  <c r="D115" i="35" s="1"/>
  <c r="I118" i="35"/>
  <c r="J118" i="35" s="1"/>
  <c r="I163" i="35"/>
  <c r="I139" i="35"/>
  <c r="D139" i="35" s="1"/>
  <c r="I135" i="35"/>
  <c r="J136" i="35" s="1"/>
  <c r="I127" i="35"/>
  <c r="J127" i="35" s="1"/>
  <c r="I189" i="35"/>
  <c r="J189" i="35" s="1"/>
  <c r="I184" i="35"/>
  <c r="I174" i="35"/>
  <c r="J174" i="35" s="1"/>
  <c r="I185" i="35"/>
  <c r="D185" i="35" s="1"/>
  <c r="D133" i="35"/>
  <c r="D60" i="35"/>
  <c r="D94" i="35"/>
  <c r="J171" i="35"/>
  <c r="D171" i="35"/>
  <c r="D136" i="35"/>
  <c r="D187" i="35"/>
  <c r="D140" i="35"/>
  <c r="D178" i="35"/>
  <c r="D64" i="35"/>
  <c r="D85" i="35"/>
  <c r="D106" i="35"/>
  <c r="D173" i="35"/>
  <c r="D170" i="35"/>
  <c r="J170" i="35"/>
  <c r="D100" i="35"/>
  <c r="D159" i="35"/>
  <c r="J159" i="35"/>
  <c r="J97" i="35"/>
  <c r="J183" i="35"/>
  <c r="J156" i="35"/>
  <c r="D71" i="35"/>
  <c r="J71" i="35"/>
  <c r="D62" i="35"/>
  <c r="D58" i="35"/>
  <c r="D88" i="35"/>
  <c r="J88" i="35"/>
  <c r="D98" i="35"/>
  <c r="D131" i="35"/>
  <c r="J131" i="35"/>
  <c r="J77" i="35"/>
  <c r="D77" i="35"/>
  <c r="J87" i="35"/>
  <c r="D87" i="35"/>
  <c r="D117" i="35"/>
  <c r="D105" i="35"/>
  <c r="J108" i="35"/>
  <c r="D108" i="35"/>
  <c r="D103" i="35"/>
  <c r="D122" i="35"/>
  <c r="D160" i="35"/>
  <c r="J160" i="35"/>
  <c r="D150" i="35"/>
  <c r="J161" i="35"/>
  <c r="D161" i="35"/>
  <c r="D164" i="35"/>
  <c r="J164" i="35"/>
  <c r="D73" i="35"/>
  <c r="D76" i="35"/>
  <c r="J76" i="35"/>
  <c r="D78" i="35"/>
  <c r="J78" i="35"/>
  <c r="D120" i="35"/>
  <c r="J67" i="35"/>
  <c r="D84" i="35"/>
  <c r="J111" i="35"/>
  <c r="D141" i="35"/>
  <c r="D158" i="35"/>
  <c r="D169" i="35"/>
  <c r="D172" i="35"/>
  <c r="J109" i="35"/>
  <c r="D123" i="35"/>
  <c r="D75" i="35"/>
  <c r="J92" i="35"/>
  <c r="D102" i="35"/>
  <c r="D147" i="35"/>
  <c r="D119" i="35"/>
  <c r="D176" i="35"/>
  <c r="J176" i="35"/>
  <c r="J177" i="35"/>
  <c r="D177" i="35"/>
  <c r="J180" i="35"/>
  <c r="D59" i="35"/>
  <c r="D90" i="35"/>
  <c r="D89" i="35"/>
  <c r="J162" i="35"/>
  <c r="D163" i="35"/>
  <c r="J139" i="35"/>
  <c r="D188" i="35"/>
  <c r="J188" i="35"/>
  <c r="D70" i="35"/>
  <c r="D91" i="35"/>
  <c r="J91" i="35"/>
  <c r="D96" i="35"/>
  <c r="D110" i="35"/>
  <c r="J93" i="35"/>
  <c r="D93" i="35"/>
  <c r="J86" i="35"/>
  <c r="D86" i="35"/>
  <c r="D130" i="35"/>
  <c r="D146" i="35"/>
  <c r="D126" i="35"/>
  <c r="D155" i="35"/>
  <c r="J151" i="35"/>
  <c r="D151" i="35"/>
  <c r="D138" i="35"/>
  <c r="J138" i="35"/>
  <c r="D128" i="35"/>
  <c r="J179" i="35"/>
  <c r="D179" i="35"/>
  <c r="J182" i="35"/>
  <c r="D182" i="35"/>
  <c r="D132" i="35"/>
  <c r="J132" i="35"/>
  <c r="L187" i="35"/>
  <c r="H41" i="34"/>
  <c r="I172" i="34" s="1"/>
  <c r="H38" i="32"/>
  <c r="H42" i="32"/>
  <c r="H39" i="32"/>
  <c r="H40" i="32" s="1"/>
  <c r="O40" i="36" l="1"/>
  <c r="L40" i="36"/>
  <c r="H41" i="36"/>
  <c r="I164" i="36" s="1"/>
  <c r="L136" i="35"/>
  <c r="L93" i="35"/>
  <c r="L97" i="35"/>
  <c r="L91" i="35"/>
  <c r="L159" i="35"/>
  <c r="L180" i="35"/>
  <c r="L125" i="35"/>
  <c r="L176" i="35"/>
  <c r="L145" i="35"/>
  <c r="L179" i="35"/>
  <c r="L126" i="35"/>
  <c r="L173" i="35"/>
  <c r="L69" i="35"/>
  <c r="L128" i="35"/>
  <c r="L101" i="35"/>
  <c r="L157" i="35"/>
  <c r="L82" i="35"/>
  <c r="L142" i="35"/>
  <c r="L152" i="35"/>
  <c r="L189" i="35"/>
  <c r="L79" i="35"/>
  <c r="L133" i="35"/>
  <c r="L64" i="35"/>
  <c r="L55" i="35"/>
  <c r="L104" i="35"/>
  <c r="L146" i="35"/>
  <c r="L160" i="35"/>
  <c r="L90" i="35"/>
  <c r="L110" i="35"/>
  <c r="L178" i="35"/>
  <c r="L54" i="35"/>
  <c r="L77" i="35"/>
  <c r="L89" i="35"/>
  <c r="L164" i="35"/>
  <c r="L121" i="35"/>
  <c r="L94" i="35"/>
  <c r="L57" i="35"/>
  <c r="L181" i="35"/>
  <c r="L135" i="35"/>
  <c r="L148" i="35"/>
  <c r="L172" i="35"/>
  <c r="L153" i="35"/>
  <c r="L58" i="35"/>
  <c r="L185" i="35"/>
  <c r="L158" i="35"/>
  <c r="L70" i="35"/>
  <c r="L102" i="35"/>
  <c r="L161" i="35"/>
  <c r="L167" i="35"/>
  <c r="L78" i="35"/>
  <c r="L63" i="35"/>
  <c r="L117" i="35"/>
  <c r="L186" i="35"/>
  <c r="L177" i="35"/>
  <c r="L127" i="35"/>
  <c r="L71" i="35"/>
  <c r="L151" i="35"/>
  <c r="L166" i="35"/>
  <c r="L114" i="35"/>
  <c r="L168" i="35"/>
  <c r="L175" i="35"/>
  <c r="L183" i="35"/>
  <c r="L107" i="35"/>
  <c r="L115" i="35"/>
  <c r="L143" i="35"/>
  <c r="L163" i="35"/>
  <c r="L116" i="35"/>
  <c r="L61" i="35"/>
  <c r="L156" i="35"/>
  <c r="L124" i="35"/>
  <c r="L147" i="35"/>
  <c r="L76" i="35"/>
  <c r="L165" i="35"/>
  <c r="L120" i="35"/>
  <c r="L86" i="35"/>
  <c r="L72" i="35"/>
  <c r="L59" i="35"/>
  <c r="L144" i="35"/>
  <c r="L111" i="35"/>
  <c r="L87" i="35"/>
  <c r="L154" i="35"/>
  <c r="L155" i="35"/>
  <c r="L174" i="35"/>
  <c r="L98" i="35"/>
  <c r="L149" i="35"/>
  <c r="L113" i="35"/>
  <c r="L118" i="35"/>
  <c r="L184" i="35"/>
  <c r="L134" i="35"/>
  <c r="L150" i="35"/>
  <c r="L74" i="35"/>
  <c r="L60" i="35"/>
  <c r="L65" i="35"/>
  <c r="L123" i="35"/>
  <c r="L95" i="35"/>
  <c r="L130" i="35"/>
  <c r="L80" i="35"/>
  <c r="L67" i="35"/>
  <c r="L85" i="35"/>
  <c r="L103" i="35"/>
  <c r="L162" i="35"/>
  <c r="L100" i="35"/>
  <c r="L66" i="35"/>
  <c r="L182" i="35"/>
  <c r="L106" i="35"/>
  <c r="L138" i="35"/>
  <c r="L188" i="35"/>
  <c r="L129" i="35"/>
  <c r="L122" i="35"/>
  <c r="L84" i="35"/>
  <c r="L73" i="35"/>
  <c r="L131" i="35"/>
  <c r="L169" i="35"/>
  <c r="L96" i="35"/>
  <c r="L75" i="35"/>
  <c r="L105" i="35"/>
  <c r="L68" i="35"/>
  <c r="L119" i="35"/>
  <c r="L170" i="35"/>
  <c r="L141" i="35"/>
  <c r="L132" i="35"/>
  <c r="L56" i="35"/>
  <c r="L140" i="35"/>
  <c r="L109" i="35"/>
  <c r="L92" i="35"/>
  <c r="L62" i="35"/>
  <c r="L99" i="35"/>
  <c r="L53" i="35"/>
  <c r="L137" i="35"/>
  <c r="L52" i="35"/>
  <c r="L108" i="35"/>
  <c r="L81" i="35"/>
  <c r="L139" i="35"/>
  <c r="L88" i="35"/>
  <c r="L171" i="35"/>
  <c r="L112" i="35"/>
  <c r="L83" i="35"/>
  <c r="F84" i="35"/>
  <c r="F52" i="35"/>
  <c r="F55" i="35"/>
  <c r="F54" i="35"/>
  <c r="J125" i="35"/>
  <c r="D118" i="35"/>
  <c r="D109" i="35"/>
  <c r="J185" i="35"/>
  <c r="D156" i="35"/>
  <c r="J175" i="35"/>
  <c r="J166" i="35"/>
  <c r="J56" i="35"/>
  <c r="D174" i="35"/>
  <c r="J165" i="35"/>
  <c r="J85" i="35"/>
  <c r="J168" i="35"/>
  <c r="J99" i="35"/>
  <c r="J167" i="35"/>
  <c r="J100" i="35"/>
  <c r="J145" i="35"/>
  <c r="J115" i="35"/>
  <c r="J134" i="35"/>
  <c r="D127" i="35"/>
  <c r="D135" i="35"/>
  <c r="J89" i="35"/>
  <c r="J172" i="35"/>
  <c r="D57" i="35"/>
  <c r="J126" i="35"/>
  <c r="J128" i="35"/>
  <c r="J152" i="35"/>
  <c r="D189" i="35"/>
  <c r="J82" i="35"/>
  <c r="J140" i="35"/>
  <c r="J60" i="35"/>
  <c r="J169" i="35"/>
  <c r="J135" i="35"/>
  <c r="D168" i="35"/>
  <c r="D153" i="35"/>
  <c r="J75" i="35"/>
  <c r="D162" i="35"/>
  <c r="D157" i="35"/>
  <c r="D154" i="35"/>
  <c r="J144" i="35"/>
  <c r="D134" i="35"/>
  <c r="J119" i="35"/>
  <c r="J107" i="35"/>
  <c r="D116" i="35"/>
  <c r="J98" i="35"/>
  <c r="J142" i="35"/>
  <c r="J129" i="35"/>
  <c r="J146" i="35"/>
  <c r="D121" i="35"/>
  <c r="J104" i="35"/>
  <c r="J114" i="35"/>
  <c r="J121" i="35"/>
  <c r="D104" i="35"/>
  <c r="J130" i="35"/>
  <c r="J186" i="35"/>
  <c r="J187" i="35"/>
  <c r="J143" i="35"/>
  <c r="J184" i="35"/>
  <c r="J95" i="35"/>
  <c r="J81" i="35"/>
  <c r="J68" i="35"/>
  <c r="J64" i="35"/>
  <c r="D63" i="35"/>
  <c r="J63" i="35"/>
  <c r="J65" i="35"/>
  <c r="J74" i="35"/>
  <c r="J80" i="35"/>
  <c r="D79" i="35"/>
  <c r="D69" i="35"/>
  <c r="J69" i="35"/>
  <c r="D82" i="35"/>
  <c r="J62" i="35"/>
  <c r="D61" i="35"/>
  <c r="D184" i="35"/>
  <c r="J102" i="35"/>
  <c r="J116" i="35"/>
  <c r="J84" i="35"/>
  <c r="J73" i="35"/>
  <c r="J150" i="35"/>
  <c r="J153" i="35"/>
  <c r="D124" i="35"/>
  <c r="J72" i="35"/>
  <c r="J149" i="35"/>
  <c r="J112" i="35"/>
  <c r="J124" i="35"/>
  <c r="J113" i="35"/>
  <c r="J96" i="35"/>
  <c r="J83" i="35"/>
  <c r="J148" i="35"/>
  <c r="J101" i="35"/>
  <c r="J181" i="35"/>
  <c r="D114" i="35"/>
  <c r="D145" i="35"/>
  <c r="D74" i="35"/>
  <c r="D137" i="35"/>
  <c r="J66" i="35"/>
  <c r="I97" i="34"/>
  <c r="I62" i="34"/>
  <c r="I67" i="34"/>
  <c r="I126" i="34"/>
  <c r="I90" i="34"/>
  <c r="D90" i="34" s="1"/>
  <c r="I77" i="34"/>
  <c r="I83" i="34"/>
  <c r="I101" i="34"/>
  <c r="D101" i="34" s="1"/>
  <c r="I89" i="34"/>
  <c r="I109" i="34"/>
  <c r="J110" i="34" s="1"/>
  <c r="D54" i="34"/>
  <c r="I104" i="34"/>
  <c r="I82" i="34"/>
  <c r="J82" i="34" s="1"/>
  <c r="I81" i="34"/>
  <c r="I154" i="34"/>
  <c r="D154" i="34" s="1"/>
  <c r="I74" i="34"/>
  <c r="D74" i="34" s="1"/>
  <c r="I135" i="34"/>
  <c r="I75" i="34"/>
  <c r="D75" i="34" s="1"/>
  <c r="I87" i="34"/>
  <c r="I136" i="34"/>
  <c r="I71" i="34"/>
  <c r="D71" i="34" s="1"/>
  <c r="I64" i="34"/>
  <c r="I95" i="34"/>
  <c r="D95" i="34" s="1"/>
  <c r="I184" i="34"/>
  <c r="I86" i="34"/>
  <c r="D86" i="34" s="1"/>
  <c r="I121" i="34"/>
  <c r="J121" i="34" s="1"/>
  <c r="I113" i="34"/>
  <c r="D113" i="34" s="1"/>
  <c r="I69" i="34"/>
  <c r="I138" i="34"/>
  <c r="D138" i="34" s="1"/>
  <c r="I103" i="34"/>
  <c r="I117" i="34"/>
  <c r="D117" i="34" s="1"/>
  <c r="I143" i="34"/>
  <c r="D143" i="34" s="1"/>
  <c r="I131" i="34"/>
  <c r="D131" i="34" s="1"/>
  <c r="I183" i="34"/>
  <c r="D183" i="34" s="1"/>
  <c r="I187" i="34"/>
  <c r="D187" i="34" s="1"/>
  <c r="I60" i="34"/>
  <c r="I79" i="34"/>
  <c r="D79" i="34" s="1"/>
  <c r="I72" i="34"/>
  <c r="D72" i="34" s="1"/>
  <c r="I105" i="34"/>
  <c r="I84" i="34"/>
  <c r="D84" i="34" s="1"/>
  <c r="I98" i="34"/>
  <c r="J98" i="34" s="1"/>
  <c r="I112" i="34"/>
  <c r="D112" i="34" s="1"/>
  <c r="I133" i="34"/>
  <c r="D133" i="34" s="1"/>
  <c r="I134" i="34"/>
  <c r="D134" i="34" s="1"/>
  <c r="I57" i="34"/>
  <c r="D57" i="34" s="1"/>
  <c r="I110" i="34"/>
  <c r="I80" i="34"/>
  <c r="J81" i="34" s="1"/>
  <c r="I178" i="34"/>
  <c r="D178" i="34" s="1"/>
  <c r="I92" i="34"/>
  <c r="D92" i="34" s="1"/>
  <c r="I106" i="34"/>
  <c r="D106" i="34" s="1"/>
  <c r="I120" i="34"/>
  <c r="D120" i="34" s="1"/>
  <c r="I141" i="34"/>
  <c r="I129" i="34"/>
  <c r="I55" i="34"/>
  <c r="I65" i="34"/>
  <c r="D65" i="34" s="1"/>
  <c r="I68" i="34"/>
  <c r="J69" i="34" s="1"/>
  <c r="I102" i="34"/>
  <c r="D102" i="34" s="1"/>
  <c r="I58" i="34"/>
  <c r="D58" i="34" s="1"/>
  <c r="I124" i="34"/>
  <c r="I114" i="34"/>
  <c r="I130" i="34"/>
  <c r="D130" i="34" s="1"/>
  <c r="I189" i="34"/>
  <c r="D189" i="34" s="1"/>
  <c r="I137" i="34"/>
  <c r="D137" i="34" s="1"/>
  <c r="I63" i="34"/>
  <c r="J64" i="34" s="1"/>
  <c r="I73" i="34"/>
  <c r="I59" i="34"/>
  <c r="J59" i="34" s="1"/>
  <c r="I78" i="34"/>
  <c r="J78" i="34" s="1"/>
  <c r="I66" i="34"/>
  <c r="D66" i="34" s="1"/>
  <c r="I162" i="34"/>
  <c r="D162" i="34" s="1"/>
  <c r="I93" i="34"/>
  <c r="I123" i="34"/>
  <c r="D123" i="34" s="1"/>
  <c r="I128" i="34"/>
  <c r="D128" i="34" s="1"/>
  <c r="I140" i="34"/>
  <c r="D140" i="34" s="1"/>
  <c r="D172" i="34"/>
  <c r="D93" i="34"/>
  <c r="J104" i="34"/>
  <c r="D104" i="34"/>
  <c r="I132" i="34"/>
  <c r="D77" i="34"/>
  <c r="D135" i="34"/>
  <c r="D141" i="34"/>
  <c r="D136" i="34"/>
  <c r="I139" i="34"/>
  <c r="I142" i="34"/>
  <c r="I145" i="34"/>
  <c r="I148" i="34"/>
  <c r="D87" i="34"/>
  <c r="D89" i="34"/>
  <c r="D67" i="34"/>
  <c r="D103" i="34"/>
  <c r="D114" i="34"/>
  <c r="I149" i="34"/>
  <c r="I144" i="34"/>
  <c r="I147" i="34"/>
  <c r="I150" i="34"/>
  <c r="I153" i="34"/>
  <c r="I156" i="34"/>
  <c r="D83" i="34"/>
  <c r="J83" i="34"/>
  <c r="D97" i="34"/>
  <c r="D121" i="34"/>
  <c r="I100" i="34"/>
  <c r="I111" i="34"/>
  <c r="I122" i="34"/>
  <c r="I125" i="34"/>
  <c r="J126" i="34" s="1"/>
  <c r="I91" i="34"/>
  <c r="I151" i="34"/>
  <c r="I157" i="34"/>
  <c r="I152" i="34"/>
  <c r="I155" i="34"/>
  <c r="I158" i="34"/>
  <c r="I161" i="34"/>
  <c r="I164" i="34"/>
  <c r="D60" i="34"/>
  <c r="D62" i="34"/>
  <c r="I108" i="34"/>
  <c r="I119" i="34"/>
  <c r="I146" i="34"/>
  <c r="I170" i="34"/>
  <c r="I99" i="34"/>
  <c r="I159" i="34"/>
  <c r="I165" i="34"/>
  <c r="I160" i="34"/>
  <c r="I163" i="34"/>
  <c r="I166" i="34"/>
  <c r="I169" i="34"/>
  <c r="D110" i="34"/>
  <c r="D98" i="34"/>
  <c r="I118" i="34"/>
  <c r="I70" i="34"/>
  <c r="I56" i="34"/>
  <c r="I61" i="34"/>
  <c r="I94" i="34"/>
  <c r="I116" i="34"/>
  <c r="I127" i="34"/>
  <c r="I76" i="34"/>
  <c r="I88" i="34"/>
  <c r="J89" i="34" s="1"/>
  <c r="I107" i="34"/>
  <c r="I167" i="34"/>
  <c r="I173" i="34"/>
  <c r="I168" i="34"/>
  <c r="I171" i="34"/>
  <c r="I174" i="34"/>
  <c r="I177" i="34"/>
  <c r="I180" i="34"/>
  <c r="D81" i="34"/>
  <c r="D73" i="34"/>
  <c r="D59" i="34"/>
  <c r="D55" i="34"/>
  <c r="D64" i="34"/>
  <c r="D69" i="34"/>
  <c r="D126" i="34"/>
  <c r="D124" i="34"/>
  <c r="I186" i="34"/>
  <c r="I85" i="34"/>
  <c r="I96" i="34"/>
  <c r="J97" i="34" s="1"/>
  <c r="I115" i="34"/>
  <c r="I175" i="34"/>
  <c r="I181" i="34"/>
  <c r="I176" i="34"/>
  <c r="I179" i="34"/>
  <c r="I182" i="34"/>
  <c r="I185" i="34"/>
  <c r="I188" i="34"/>
  <c r="H41" i="32"/>
  <c r="I175" i="32" s="1"/>
  <c r="I54" i="36" l="1"/>
  <c r="I53" i="36"/>
  <c r="D164" i="36"/>
  <c r="I64" i="36"/>
  <c r="I60" i="36"/>
  <c r="I72" i="36"/>
  <c r="I113" i="36"/>
  <c r="I116" i="36"/>
  <c r="I182" i="36"/>
  <c r="I167" i="36"/>
  <c r="I188" i="36"/>
  <c r="I146" i="36"/>
  <c r="I70" i="36"/>
  <c r="I79" i="36"/>
  <c r="I165" i="36"/>
  <c r="I71" i="36"/>
  <c r="I127" i="36"/>
  <c r="I59" i="36"/>
  <c r="I130" i="36"/>
  <c r="I88" i="36"/>
  <c r="I124" i="36"/>
  <c r="I101" i="36"/>
  <c r="I96" i="36"/>
  <c r="I134" i="36"/>
  <c r="I175" i="36"/>
  <c r="I168" i="36"/>
  <c r="I171" i="36"/>
  <c r="I169" i="36"/>
  <c r="I119" i="36"/>
  <c r="I111" i="36"/>
  <c r="I77" i="36"/>
  <c r="I170" i="36"/>
  <c r="I123" i="36"/>
  <c r="I160" i="36"/>
  <c r="I161" i="36"/>
  <c r="I106" i="36"/>
  <c r="I121" i="36"/>
  <c r="I63" i="36"/>
  <c r="I86" i="36"/>
  <c r="I57" i="36"/>
  <c r="I67" i="36"/>
  <c r="I173" i="36"/>
  <c r="I91" i="36"/>
  <c r="I133" i="36"/>
  <c r="I109" i="36"/>
  <c r="I104" i="36"/>
  <c r="I150" i="36"/>
  <c r="I183" i="36"/>
  <c r="I176" i="36"/>
  <c r="I179" i="36"/>
  <c r="I177" i="36"/>
  <c r="I55" i="36"/>
  <c r="I132" i="36"/>
  <c r="I163" i="36"/>
  <c r="I56" i="36"/>
  <c r="I58" i="36"/>
  <c r="I78" i="36"/>
  <c r="I68" i="36"/>
  <c r="I65" i="36"/>
  <c r="I75" i="36"/>
  <c r="I142" i="36"/>
  <c r="I103" i="36"/>
  <c r="I149" i="36"/>
  <c r="I117" i="36"/>
  <c r="I112" i="36"/>
  <c r="I157" i="36"/>
  <c r="I186" i="36"/>
  <c r="I184" i="36"/>
  <c r="I187" i="36"/>
  <c r="I185" i="36"/>
  <c r="I83" i="36"/>
  <c r="I154" i="36"/>
  <c r="I120" i="36"/>
  <c r="I156" i="36"/>
  <c r="I93" i="36"/>
  <c r="I80" i="36"/>
  <c r="I102" i="36"/>
  <c r="I110" i="36"/>
  <c r="I66" i="36"/>
  <c r="I84" i="36"/>
  <c r="I81" i="36"/>
  <c r="I90" i="36"/>
  <c r="I92" i="36"/>
  <c r="I181" i="36"/>
  <c r="I138" i="36"/>
  <c r="I128" i="36"/>
  <c r="I143" i="36"/>
  <c r="I136" i="36"/>
  <c r="I139" i="36"/>
  <c r="I137" i="36"/>
  <c r="O41" i="36"/>
  <c r="O42" i="36" s="1"/>
  <c r="L41" i="36"/>
  <c r="L42" i="36" s="1"/>
  <c r="I95" i="36"/>
  <c r="I73" i="36"/>
  <c r="I122" i="36"/>
  <c r="I135" i="36"/>
  <c r="I129" i="36"/>
  <c r="I85" i="36"/>
  <c r="I118" i="36"/>
  <c r="I162" i="36"/>
  <c r="I82" i="36"/>
  <c r="I89" i="36"/>
  <c r="I99" i="36"/>
  <c r="I98" i="36"/>
  <c r="I61" i="36"/>
  <c r="I100" i="36"/>
  <c r="I148" i="36"/>
  <c r="I174" i="36"/>
  <c r="I141" i="36"/>
  <c r="I151" i="36"/>
  <c r="I144" i="36"/>
  <c r="I147" i="36"/>
  <c r="I145" i="36"/>
  <c r="I172" i="36"/>
  <c r="I74" i="36"/>
  <c r="I87" i="36"/>
  <c r="I76" i="36"/>
  <c r="I158" i="36"/>
  <c r="I125" i="36"/>
  <c r="I189" i="36"/>
  <c r="I131" i="36"/>
  <c r="I126" i="36"/>
  <c r="I97" i="36"/>
  <c r="I140" i="36"/>
  <c r="I62" i="36"/>
  <c r="I94" i="36"/>
  <c r="I107" i="36"/>
  <c r="I114" i="36"/>
  <c r="I105" i="36"/>
  <c r="I69" i="36"/>
  <c r="I108" i="36"/>
  <c r="I166" i="36"/>
  <c r="I178" i="36"/>
  <c r="I115" i="36"/>
  <c r="I159" i="36"/>
  <c r="I152" i="36"/>
  <c r="I155" i="36"/>
  <c r="I153" i="36"/>
  <c r="I180" i="36"/>
  <c r="M53" i="35"/>
  <c r="M54" i="35"/>
  <c r="P56" i="35"/>
  <c r="F56" i="35"/>
  <c r="P53" i="35"/>
  <c r="F53" i="35"/>
  <c r="P54" i="35"/>
  <c r="P55" i="35"/>
  <c r="E185" i="35"/>
  <c r="E55" i="35"/>
  <c r="E54" i="35"/>
  <c r="E52" i="35"/>
  <c r="E53" i="35"/>
  <c r="E75" i="35"/>
  <c r="E63" i="35"/>
  <c r="E81" i="35"/>
  <c r="E59" i="35"/>
  <c r="E172" i="35"/>
  <c r="E61" i="35"/>
  <c r="E84" i="35"/>
  <c r="E153" i="35"/>
  <c r="E102" i="35"/>
  <c r="E155" i="35"/>
  <c r="E175" i="35"/>
  <c r="E91" i="35"/>
  <c r="E69" i="35"/>
  <c r="E100" i="35"/>
  <c r="E165" i="35"/>
  <c r="E56" i="35"/>
  <c r="E109" i="35"/>
  <c r="E116" i="35"/>
  <c r="E104" i="35"/>
  <c r="E121" i="35"/>
  <c r="E130" i="35"/>
  <c r="E169" i="35"/>
  <c r="E150" i="35"/>
  <c r="E143" i="35"/>
  <c r="E108" i="35"/>
  <c r="E182" i="35"/>
  <c r="E93" i="35"/>
  <c r="E145" i="35"/>
  <c r="E65" i="35"/>
  <c r="E57" i="35"/>
  <c r="E133" i="35"/>
  <c r="E170" i="35"/>
  <c r="E127" i="35"/>
  <c r="E106" i="35"/>
  <c r="E89" i="35"/>
  <c r="E137" i="35"/>
  <c r="E107" i="35"/>
  <c r="E181" i="35"/>
  <c r="E123" i="35"/>
  <c r="E97" i="35"/>
  <c r="E95" i="35"/>
  <c r="E162" i="35"/>
  <c r="E166" i="35"/>
  <c r="E188" i="35"/>
  <c r="E141" i="35"/>
  <c r="E159" i="35"/>
  <c r="E78" i="35"/>
  <c r="E161" i="35"/>
  <c r="E129" i="35"/>
  <c r="E144" i="35"/>
  <c r="E125" i="35"/>
  <c r="E110" i="35"/>
  <c r="E99" i="35"/>
  <c r="E70" i="35"/>
  <c r="E164" i="35"/>
  <c r="E120" i="35"/>
  <c r="E136" i="35"/>
  <c r="E158" i="35"/>
  <c r="E62" i="35"/>
  <c r="E178" i="35"/>
  <c r="E66" i="35"/>
  <c r="E186" i="35"/>
  <c r="E76" i="35"/>
  <c r="E173" i="35"/>
  <c r="E131" i="35"/>
  <c r="E73" i="35"/>
  <c r="E147" i="35"/>
  <c r="E111" i="35"/>
  <c r="E117" i="35"/>
  <c r="E160" i="35"/>
  <c r="E71" i="35"/>
  <c r="E96" i="35"/>
  <c r="E98" i="35"/>
  <c r="E189" i="35"/>
  <c r="E139" i="35"/>
  <c r="E148" i="35"/>
  <c r="E151" i="35"/>
  <c r="E114" i="35"/>
  <c r="E174" i="35"/>
  <c r="E183" i="35"/>
  <c r="E157" i="35"/>
  <c r="E88" i="35"/>
  <c r="E140" i="35"/>
  <c r="E74" i="35"/>
  <c r="F146" i="35"/>
  <c r="P146" i="35"/>
  <c r="P110" i="35"/>
  <c r="F110" i="35"/>
  <c r="F148" i="35"/>
  <c r="P148" i="35"/>
  <c r="F138" i="35"/>
  <c r="P138" i="35"/>
  <c r="F183" i="35"/>
  <c r="P183" i="35"/>
  <c r="P96" i="35"/>
  <c r="F96" i="35"/>
  <c r="F58" i="35"/>
  <c r="P58" i="35"/>
  <c r="F122" i="35"/>
  <c r="P122" i="35"/>
  <c r="F93" i="35"/>
  <c r="P93" i="35"/>
  <c r="F188" i="35"/>
  <c r="P188" i="35"/>
  <c r="P79" i="35"/>
  <c r="F79" i="35"/>
  <c r="F115" i="35"/>
  <c r="P115" i="35"/>
  <c r="F134" i="35"/>
  <c r="P134" i="35"/>
  <c r="F143" i="35"/>
  <c r="P143" i="35"/>
  <c r="P59" i="35"/>
  <c r="F59" i="35"/>
  <c r="P171" i="35"/>
  <c r="F171" i="35"/>
  <c r="F108" i="35"/>
  <c r="P108" i="35"/>
  <c r="F156" i="35"/>
  <c r="P156" i="35"/>
  <c r="P102" i="35"/>
  <c r="F102" i="35"/>
  <c r="P179" i="35"/>
  <c r="F179" i="35"/>
  <c r="P139" i="35"/>
  <c r="F139" i="35"/>
  <c r="F140" i="35"/>
  <c r="P140" i="35"/>
  <c r="P95" i="35"/>
  <c r="F95" i="35"/>
  <c r="F128" i="35"/>
  <c r="P128" i="35"/>
  <c r="F97" i="35"/>
  <c r="P97" i="35"/>
  <c r="F64" i="35"/>
  <c r="P64" i="35"/>
  <c r="F187" i="35"/>
  <c r="P187" i="35"/>
  <c r="F68" i="35"/>
  <c r="P68" i="35"/>
  <c r="F109" i="35"/>
  <c r="P109" i="35"/>
  <c r="P66" i="35"/>
  <c r="F66" i="35"/>
  <c r="P101" i="35"/>
  <c r="F101" i="35"/>
  <c r="F92" i="35"/>
  <c r="P92" i="35"/>
  <c r="P133" i="35"/>
  <c r="F133" i="35"/>
  <c r="P72" i="35"/>
  <c r="F72" i="35"/>
  <c r="F158" i="35"/>
  <c r="P158" i="35"/>
  <c r="F186" i="35"/>
  <c r="P186" i="35"/>
  <c r="P123" i="35"/>
  <c r="F123" i="35"/>
  <c r="F103" i="35"/>
  <c r="P103" i="35"/>
  <c r="F151" i="35"/>
  <c r="P151" i="35"/>
  <c r="F85" i="35"/>
  <c r="P85" i="35"/>
  <c r="F130" i="35"/>
  <c r="P130" i="35"/>
  <c r="P89" i="35"/>
  <c r="F89" i="35"/>
  <c r="F167" i="35"/>
  <c r="P167" i="35"/>
  <c r="P67" i="35"/>
  <c r="F67" i="35"/>
  <c r="P168" i="35"/>
  <c r="F168" i="35"/>
  <c r="P116" i="35"/>
  <c r="F116" i="35"/>
  <c r="F182" i="35"/>
  <c r="P182" i="35"/>
  <c r="P155" i="35"/>
  <c r="F155" i="35"/>
  <c r="F99" i="35"/>
  <c r="P99" i="35"/>
  <c r="P113" i="35"/>
  <c r="F113" i="35"/>
  <c r="F70" i="35"/>
  <c r="P70" i="35"/>
  <c r="P120" i="35"/>
  <c r="F120" i="35"/>
  <c r="P80" i="35"/>
  <c r="F80" i="35"/>
  <c r="F175" i="35"/>
  <c r="P175" i="35"/>
  <c r="F90" i="35"/>
  <c r="P90" i="35"/>
  <c r="F71" i="35"/>
  <c r="P71" i="35"/>
  <c r="P104" i="35"/>
  <c r="F104" i="35"/>
  <c r="P76" i="35"/>
  <c r="F76" i="35"/>
  <c r="P173" i="35"/>
  <c r="F173" i="35"/>
  <c r="F106" i="35"/>
  <c r="P106" i="35"/>
  <c r="F160" i="35"/>
  <c r="P160" i="35"/>
  <c r="F135" i="35"/>
  <c r="P135" i="35"/>
  <c r="P73" i="35"/>
  <c r="F73" i="35"/>
  <c r="P126" i="35"/>
  <c r="F126" i="35"/>
  <c r="F163" i="35"/>
  <c r="P163" i="35"/>
  <c r="P131" i="35"/>
  <c r="F131" i="35"/>
  <c r="F127" i="35"/>
  <c r="P127" i="35"/>
  <c r="F100" i="35"/>
  <c r="P100" i="35"/>
  <c r="F124" i="35"/>
  <c r="P124" i="35"/>
  <c r="P129" i="35"/>
  <c r="F129" i="35"/>
  <c r="F75" i="35"/>
  <c r="P75" i="35"/>
  <c r="P132" i="35"/>
  <c r="F132" i="35"/>
  <c r="F94" i="35"/>
  <c r="P94" i="35"/>
  <c r="P60" i="35"/>
  <c r="F60" i="35"/>
  <c r="F117" i="35"/>
  <c r="P117" i="35"/>
  <c r="F174" i="35"/>
  <c r="P174" i="35"/>
  <c r="F114" i="35"/>
  <c r="P114" i="35"/>
  <c r="F162" i="35"/>
  <c r="P162" i="35"/>
  <c r="P88" i="35"/>
  <c r="F88" i="35"/>
  <c r="P165" i="35"/>
  <c r="F165" i="35"/>
  <c r="F91" i="35"/>
  <c r="P91" i="35"/>
  <c r="P153" i="35"/>
  <c r="F153" i="35"/>
  <c r="P169" i="35"/>
  <c r="F169" i="35"/>
  <c r="P74" i="35"/>
  <c r="F74" i="35"/>
  <c r="P83" i="35"/>
  <c r="F83" i="35"/>
  <c r="P65" i="35"/>
  <c r="F65" i="35"/>
  <c r="P137" i="35"/>
  <c r="F137" i="35"/>
  <c r="P57" i="35"/>
  <c r="F57" i="35"/>
  <c r="F142" i="35"/>
  <c r="P142" i="35"/>
  <c r="P82" i="35"/>
  <c r="F82" i="35"/>
  <c r="P184" i="35"/>
  <c r="F184" i="35"/>
  <c r="F185" i="35"/>
  <c r="P185" i="35"/>
  <c r="F69" i="35"/>
  <c r="P69" i="35"/>
  <c r="F176" i="35"/>
  <c r="P176" i="35"/>
  <c r="F172" i="35"/>
  <c r="P172" i="35"/>
  <c r="P63" i="35"/>
  <c r="F63" i="35"/>
  <c r="F154" i="35"/>
  <c r="P154" i="35"/>
  <c r="P81" i="35"/>
  <c r="F81" i="35"/>
  <c r="P98" i="35"/>
  <c r="F98" i="35"/>
  <c r="F121" i="35"/>
  <c r="P121" i="35"/>
  <c r="P87" i="35"/>
  <c r="F87" i="35"/>
  <c r="F105" i="35"/>
  <c r="P105" i="35"/>
  <c r="P112" i="35"/>
  <c r="F112" i="35"/>
  <c r="P189" i="35"/>
  <c r="F189" i="35"/>
  <c r="P181" i="35"/>
  <c r="F181" i="35"/>
  <c r="P161" i="35"/>
  <c r="F161" i="35"/>
  <c r="F164" i="35"/>
  <c r="P164" i="35"/>
  <c r="P152" i="35"/>
  <c r="F152" i="35"/>
  <c r="P136" i="35"/>
  <c r="F136" i="35"/>
  <c r="F86" i="35"/>
  <c r="P86" i="35"/>
  <c r="P77" i="35"/>
  <c r="F77" i="35"/>
  <c r="F166" i="35"/>
  <c r="P166" i="35"/>
  <c r="F170" i="35"/>
  <c r="P170" i="35"/>
  <c r="F150" i="35"/>
  <c r="P150" i="35"/>
  <c r="F111" i="35"/>
  <c r="P111" i="35"/>
  <c r="P157" i="35"/>
  <c r="F157" i="35"/>
  <c r="F78" i="35"/>
  <c r="P78" i="35"/>
  <c r="P149" i="35"/>
  <c r="F149" i="35"/>
  <c r="F144" i="35"/>
  <c r="P144" i="35"/>
  <c r="P141" i="35"/>
  <c r="F141" i="35"/>
  <c r="F62" i="35"/>
  <c r="P62" i="35"/>
  <c r="F159" i="35"/>
  <c r="P159" i="35"/>
  <c r="F125" i="35"/>
  <c r="P125" i="35"/>
  <c r="F61" i="35"/>
  <c r="P61" i="35"/>
  <c r="F178" i="35"/>
  <c r="P178" i="35"/>
  <c r="F119" i="35"/>
  <c r="P119" i="35"/>
  <c r="F180" i="35"/>
  <c r="P180" i="35"/>
  <c r="F177" i="35"/>
  <c r="P177" i="35"/>
  <c r="F107" i="35"/>
  <c r="P107" i="35"/>
  <c r="F147" i="35"/>
  <c r="P147" i="35"/>
  <c r="P145" i="35"/>
  <c r="F145" i="35"/>
  <c r="P118" i="35"/>
  <c r="F118" i="35"/>
  <c r="P84" i="35"/>
  <c r="O61" i="34"/>
  <c r="F61" i="34" s="1"/>
  <c r="O54" i="34"/>
  <c r="F54" i="34" s="1"/>
  <c r="O53" i="34"/>
  <c r="F53" i="34" s="1"/>
  <c r="J90" i="34"/>
  <c r="J75" i="34"/>
  <c r="D82" i="34"/>
  <c r="D80" i="34"/>
  <c r="D78" i="34"/>
  <c r="J114" i="34"/>
  <c r="D109" i="34"/>
  <c r="J74" i="34"/>
  <c r="J135" i="34"/>
  <c r="J184" i="34"/>
  <c r="J79" i="34"/>
  <c r="J60" i="34"/>
  <c r="J55" i="34"/>
  <c r="J67" i="34"/>
  <c r="J106" i="34"/>
  <c r="J136" i="34"/>
  <c r="J58" i="34"/>
  <c r="D184" i="34"/>
  <c r="J87" i="34"/>
  <c r="J93" i="34"/>
  <c r="J141" i="34"/>
  <c r="J86" i="34"/>
  <c r="J113" i="34"/>
  <c r="J102" i="34"/>
  <c r="J72" i="34"/>
  <c r="J73" i="34"/>
  <c r="J66" i="34"/>
  <c r="J137" i="34"/>
  <c r="J129" i="34"/>
  <c r="J124" i="34"/>
  <c r="J131" i="34"/>
  <c r="J57" i="34"/>
  <c r="J80" i="34"/>
  <c r="J68" i="34"/>
  <c r="J103" i="34"/>
  <c r="J134" i="34"/>
  <c r="J105" i="34"/>
  <c r="J63" i="34"/>
  <c r="D68" i="34"/>
  <c r="D105" i="34"/>
  <c r="D63" i="34"/>
  <c r="J92" i="34"/>
  <c r="J65" i="34"/>
  <c r="J133" i="34"/>
  <c r="J138" i="34"/>
  <c r="J178" i="34"/>
  <c r="J130" i="34"/>
  <c r="D129" i="34"/>
  <c r="J128" i="34"/>
  <c r="J120" i="34"/>
  <c r="J84" i="34"/>
  <c r="J182" i="34"/>
  <c r="D182" i="34"/>
  <c r="D186" i="34"/>
  <c r="J186" i="34"/>
  <c r="J171" i="34"/>
  <c r="D171" i="34"/>
  <c r="D116" i="34"/>
  <c r="J116" i="34"/>
  <c r="J163" i="34"/>
  <c r="D163" i="34"/>
  <c r="D108" i="34"/>
  <c r="J108" i="34"/>
  <c r="J161" i="34"/>
  <c r="D161" i="34"/>
  <c r="J122" i="34"/>
  <c r="D122" i="34"/>
  <c r="O117" i="34"/>
  <c r="O106" i="34"/>
  <c r="O71" i="34"/>
  <c r="O85" i="34"/>
  <c r="O125" i="34"/>
  <c r="O96" i="34"/>
  <c r="O115" i="34"/>
  <c r="O126" i="34"/>
  <c r="O158" i="34"/>
  <c r="O95" i="34"/>
  <c r="O147" i="34"/>
  <c r="O145" i="34"/>
  <c r="O148" i="34"/>
  <c r="O151" i="34"/>
  <c r="O154" i="34"/>
  <c r="O157" i="34"/>
  <c r="O152" i="34"/>
  <c r="J145" i="34"/>
  <c r="D145" i="34"/>
  <c r="J183" i="34"/>
  <c r="J179" i="34"/>
  <c r="D179" i="34"/>
  <c r="D168" i="34"/>
  <c r="J168" i="34"/>
  <c r="D94" i="34"/>
  <c r="J94" i="34"/>
  <c r="D160" i="34"/>
  <c r="J160" i="34"/>
  <c r="J158" i="34"/>
  <c r="D158" i="34"/>
  <c r="D111" i="34"/>
  <c r="J111" i="34"/>
  <c r="O58" i="34"/>
  <c r="O78" i="34"/>
  <c r="O90" i="34"/>
  <c r="O56" i="34"/>
  <c r="O104" i="34"/>
  <c r="O123" i="34"/>
  <c r="O134" i="34"/>
  <c r="O92" i="34"/>
  <c r="O103" i="34"/>
  <c r="O155" i="34"/>
  <c r="O153" i="34"/>
  <c r="O156" i="34"/>
  <c r="O159" i="34"/>
  <c r="O162" i="34"/>
  <c r="O165" i="34"/>
  <c r="O160" i="34"/>
  <c r="D156" i="34"/>
  <c r="J156" i="34"/>
  <c r="J142" i="34"/>
  <c r="D142" i="34"/>
  <c r="D176" i="34"/>
  <c r="J176" i="34"/>
  <c r="D173" i="34"/>
  <c r="J173" i="34"/>
  <c r="J61" i="34"/>
  <c r="D61" i="34"/>
  <c r="D165" i="34"/>
  <c r="J165" i="34"/>
  <c r="J155" i="34"/>
  <c r="D155" i="34"/>
  <c r="D100" i="34"/>
  <c r="J100" i="34"/>
  <c r="O69" i="34"/>
  <c r="O66" i="34"/>
  <c r="O84" i="34"/>
  <c r="O122" i="34"/>
  <c r="O62" i="34"/>
  <c r="O112" i="34"/>
  <c r="O174" i="34"/>
  <c r="O80" i="34"/>
  <c r="O100" i="34"/>
  <c r="O111" i="34"/>
  <c r="O163" i="34"/>
  <c r="O161" i="34"/>
  <c r="O164" i="34"/>
  <c r="O167" i="34"/>
  <c r="O170" i="34"/>
  <c r="O173" i="34"/>
  <c r="O168" i="34"/>
  <c r="J153" i="34"/>
  <c r="D153" i="34"/>
  <c r="J139" i="34"/>
  <c r="D139" i="34"/>
  <c r="J112" i="34"/>
  <c r="J123" i="34"/>
  <c r="J162" i="34"/>
  <c r="D181" i="34"/>
  <c r="J181" i="34"/>
  <c r="D167" i="34"/>
  <c r="J167" i="34"/>
  <c r="J56" i="34"/>
  <c r="D56" i="34"/>
  <c r="D159" i="34"/>
  <c r="J159" i="34"/>
  <c r="D152" i="34"/>
  <c r="J152" i="34"/>
  <c r="O77" i="34"/>
  <c r="O74" i="34"/>
  <c r="O101" i="34"/>
  <c r="O57" i="34"/>
  <c r="O70" i="34"/>
  <c r="O120" i="34"/>
  <c r="O86" i="34"/>
  <c r="O89" i="34"/>
  <c r="O108" i="34"/>
  <c r="O119" i="34"/>
  <c r="O171" i="34"/>
  <c r="O169" i="34"/>
  <c r="O172" i="34"/>
  <c r="O175" i="34"/>
  <c r="O178" i="34"/>
  <c r="O181" i="34"/>
  <c r="O176" i="34"/>
  <c r="J150" i="34"/>
  <c r="D150" i="34"/>
  <c r="J140" i="34"/>
  <c r="J187" i="34"/>
  <c r="D175" i="34"/>
  <c r="J175" i="34"/>
  <c r="D107" i="34"/>
  <c r="J107" i="34"/>
  <c r="D70" i="34"/>
  <c r="J70" i="34"/>
  <c r="D99" i="34"/>
  <c r="J99" i="34"/>
  <c r="D157" i="34"/>
  <c r="J157" i="34"/>
  <c r="O109" i="34"/>
  <c r="O82" i="34"/>
  <c r="O166" i="34"/>
  <c r="O65" i="34"/>
  <c r="O75" i="34"/>
  <c r="O150" i="34"/>
  <c r="O94" i="34"/>
  <c r="O97" i="34"/>
  <c r="O116" i="34"/>
  <c r="O127" i="34"/>
  <c r="O179" i="34"/>
  <c r="O177" i="34"/>
  <c r="O180" i="34"/>
  <c r="O183" i="34"/>
  <c r="O186" i="34"/>
  <c r="O189" i="34"/>
  <c r="O184" i="34"/>
  <c r="J147" i="34"/>
  <c r="D147" i="34"/>
  <c r="J117" i="34"/>
  <c r="J109" i="34"/>
  <c r="J101" i="34"/>
  <c r="D115" i="34"/>
  <c r="J115" i="34"/>
  <c r="D180" i="34"/>
  <c r="J180" i="34"/>
  <c r="J88" i="34"/>
  <c r="D88" i="34"/>
  <c r="D118" i="34"/>
  <c r="J118" i="34"/>
  <c r="D170" i="34"/>
  <c r="J170" i="34"/>
  <c r="J62" i="34"/>
  <c r="D151" i="34"/>
  <c r="J151" i="34"/>
  <c r="O64" i="34"/>
  <c r="O98" i="34"/>
  <c r="O60" i="34"/>
  <c r="O73" i="34"/>
  <c r="O114" i="34"/>
  <c r="O91" i="34"/>
  <c r="O102" i="34"/>
  <c r="O105" i="34"/>
  <c r="O124" i="34"/>
  <c r="O142" i="34"/>
  <c r="O187" i="34"/>
  <c r="O185" i="34"/>
  <c r="O188" i="34"/>
  <c r="O130" i="34"/>
  <c r="O133" i="34"/>
  <c r="O128" i="34"/>
  <c r="D144" i="34"/>
  <c r="J144" i="34"/>
  <c r="D188" i="34"/>
  <c r="J188" i="34"/>
  <c r="J96" i="34"/>
  <c r="D96" i="34"/>
  <c r="J177" i="34"/>
  <c r="D177" i="34"/>
  <c r="J76" i="34"/>
  <c r="D76" i="34"/>
  <c r="J169" i="34"/>
  <c r="D169" i="34"/>
  <c r="D146" i="34"/>
  <c r="J146" i="34"/>
  <c r="D91" i="34"/>
  <c r="J91" i="34"/>
  <c r="O59" i="34"/>
  <c r="O72" i="34"/>
  <c r="O55" i="34"/>
  <c r="O68" i="34"/>
  <c r="O79" i="34"/>
  <c r="O81" i="34"/>
  <c r="O99" i="34"/>
  <c r="O110" i="34"/>
  <c r="O113" i="34"/>
  <c r="O182" i="34"/>
  <c r="O131" i="34"/>
  <c r="O129" i="34"/>
  <c r="O132" i="34"/>
  <c r="O135" i="34"/>
  <c r="O138" i="34"/>
  <c r="O141" i="34"/>
  <c r="O136" i="34"/>
  <c r="D149" i="34"/>
  <c r="J149" i="34"/>
  <c r="J71" i="34"/>
  <c r="J189" i="34"/>
  <c r="J172" i="34"/>
  <c r="J185" i="34"/>
  <c r="D185" i="34"/>
  <c r="D85" i="34"/>
  <c r="J85" i="34"/>
  <c r="J174" i="34"/>
  <c r="D174" i="34"/>
  <c r="D127" i="34"/>
  <c r="J127" i="34"/>
  <c r="J166" i="34"/>
  <c r="D166" i="34"/>
  <c r="D119" i="34"/>
  <c r="J119" i="34"/>
  <c r="D164" i="34"/>
  <c r="J164" i="34"/>
  <c r="J125" i="34"/>
  <c r="D125" i="34"/>
  <c r="O67" i="34"/>
  <c r="O76" i="34"/>
  <c r="O63" i="34"/>
  <c r="O83" i="34"/>
  <c r="O93" i="34"/>
  <c r="O88" i="34"/>
  <c r="O107" i="34"/>
  <c r="O118" i="34"/>
  <c r="O121" i="34"/>
  <c r="O87" i="34"/>
  <c r="O139" i="34"/>
  <c r="O137" i="34"/>
  <c r="O140" i="34"/>
  <c r="O143" i="34"/>
  <c r="O146" i="34"/>
  <c r="O149" i="34"/>
  <c r="O144" i="34"/>
  <c r="J143" i="34"/>
  <c r="D148" i="34"/>
  <c r="J148" i="34"/>
  <c r="J95" i="34"/>
  <c r="J77" i="34"/>
  <c r="J154" i="34"/>
  <c r="D132" i="34"/>
  <c r="J132" i="34"/>
  <c r="D175" i="32"/>
  <c r="I185" i="32"/>
  <c r="I176" i="32"/>
  <c r="I180" i="32"/>
  <c r="I188" i="32"/>
  <c r="I189" i="32"/>
  <c r="I177" i="32"/>
  <c r="I182" i="32"/>
  <c r="I181" i="32"/>
  <c r="I174" i="32"/>
  <c r="I178" i="32"/>
  <c r="I187" i="32"/>
  <c r="I186" i="32"/>
  <c r="I179" i="32"/>
  <c r="I183" i="32"/>
  <c r="I184" i="32"/>
  <c r="I85" i="32"/>
  <c r="D85" i="32" s="1"/>
  <c r="I62" i="32"/>
  <c r="I158" i="32"/>
  <c r="D158" i="32" s="1"/>
  <c r="I81" i="32"/>
  <c r="D81" i="32" s="1"/>
  <c r="I94" i="32"/>
  <c r="D94" i="32" s="1"/>
  <c r="I100" i="32"/>
  <c r="D100" i="32" s="1"/>
  <c r="I65" i="32"/>
  <c r="D65" i="32" s="1"/>
  <c r="I84" i="32"/>
  <c r="D84" i="32" s="1"/>
  <c r="I156" i="32"/>
  <c r="D156" i="32" s="1"/>
  <c r="I159" i="32"/>
  <c r="D159" i="32" s="1"/>
  <c r="I140" i="32"/>
  <c r="D140" i="32" s="1"/>
  <c r="I75" i="32"/>
  <c r="D75" i="32" s="1"/>
  <c r="I116" i="32"/>
  <c r="D116" i="32" s="1"/>
  <c r="I151" i="32"/>
  <c r="D151" i="32" s="1"/>
  <c r="I148" i="32"/>
  <c r="D148" i="32" s="1"/>
  <c r="I58" i="32"/>
  <c r="D58" i="32" s="1"/>
  <c r="I125" i="32"/>
  <c r="D125" i="32" s="1"/>
  <c r="I136" i="32"/>
  <c r="D136" i="32" s="1"/>
  <c r="I130" i="32"/>
  <c r="D130" i="32" s="1"/>
  <c r="I122" i="32"/>
  <c r="D122" i="32" s="1"/>
  <c r="I142" i="32"/>
  <c r="D142" i="32" s="1"/>
  <c r="I87" i="32"/>
  <c r="D87" i="32" s="1"/>
  <c r="I79" i="32"/>
  <c r="D79" i="32" s="1"/>
  <c r="I162" i="32"/>
  <c r="D162" i="32" s="1"/>
  <c r="I143" i="32"/>
  <c r="I69" i="32"/>
  <c r="D69" i="32" s="1"/>
  <c r="I168" i="32"/>
  <c r="I126" i="32"/>
  <c r="D126" i="32" s="1"/>
  <c r="I61" i="32"/>
  <c r="D61" i="32" s="1"/>
  <c r="I103" i="32"/>
  <c r="D103" i="32" s="1"/>
  <c r="I133" i="32"/>
  <c r="I107" i="32"/>
  <c r="D107" i="32" s="1"/>
  <c r="I146" i="32"/>
  <c r="D146" i="32" s="1"/>
  <c r="I128" i="32"/>
  <c r="D128" i="32" s="1"/>
  <c r="I68" i="32"/>
  <c r="D68" i="32" s="1"/>
  <c r="I93" i="32"/>
  <c r="D93" i="32" s="1"/>
  <c r="I147" i="32"/>
  <c r="I149" i="32"/>
  <c r="D149" i="32" s="1"/>
  <c r="I98" i="32"/>
  <c r="D98" i="32" s="1"/>
  <c r="I72" i="32"/>
  <c r="D72" i="32" s="1"/>
  <c r="I56" i="32"/>
  <c r="D56" i="32" s="1"/>
  <c r="I115" i="32"/>
  <c r="D115" i="32" s="1"/>
  <c r="I141" i="32"/>
  <c r="D141" i="32" s="1"/>
  <c r="I78" i="32"/>
  <c r="D78" i="32" s="1"/>
  <c r="I55" i="32"/>
  <c r="D55" i="32" s="1"/>
  <c r="I135" i="32"/>
  <c r="I83" i="32"/>
  <c r="I127" i="32"/>
  <c r="D127" i="32" s="1"/>
  <c r="I160" i="32"/>
  <c r="I132" i="32"/>
  <c r="D132" i="32" s="1"/>
  <c r="I67" i="32"/>
  <c r="D67" i="32" s="1"/>
  <c r="I169" i="32"/>
  <c r="D169" i="32" s="1"/>
  <c r="I137" i="32"/>
  <c r="I71" i="32"/>
  <c r="I57" i="32"/>
  <c r="I145" i="32"/>
  <c r="D145" i="32" s="1"/>
  <c r="I66" i="32"/>
  <c r="D66" i="32" s="1"/>
  <c r="I120" i="32"/>
  <c r="D120" i="32" s="1"/>
  <c r="I164" i="32"/>
  <c r="D164" i="32" s="1"/>
  <c r="I123" i="32"/>
  <c r="I150" i="32"/>
  <c r="D150" i="32" s="1"/>
  <c r="I108" i="32"/>
  <c r="I129" i="32"/>
  <c r="D129" i="32" s="1"/>
  <c r="I119" i="32"/>
  <c r="D119" i="32" s="1"/>
  <c r="I109" i="32"/>
  <c r="I173" i="32"/>
  <c r="D173" i="32" s="1"/>
  <c r="I166" i="32"/>
  <c r="D166" i="32" s="1"/>
  <c r="I131" i="32"/>
  <c r="D131" i="32" s="1"/>
  <c r="I80" i="32"/>
  <c r="D80" i="32" s="1"/>
  <c r="I134" i="32"/>
  <c r="I63" i="32"/>
  <c r="D63" i="32" s="1"/>
  <c r="I155" i="32"/>
  <c r="D155" i="32" s="1"/>
  <c r="I161" i="32"/>
  <c r="I60" i="32"/>
  <c r="D60" i="32" s="1"/>
  <c r="I77" i="32"/>
  <c r="I165" i="32"/>
  <c r="D165" i="32" s="1"/>
  <c r="I97" i="32"/>
  <c r="D97" i="32" s="1"/>
  <c r="I101" i="32"/>
  <c r="D101" i="32" s="1"/>
  <c r="I152" i="32"/>
  <c r="D152" i="32" s="1"/>
  <c r="I110" i="32"/>
  <c r="D110" i="32" s="1"/>
  <c r="I99" i="32"/>
  <c r="D99" i="32" s="1"/>
  <c r="I171" i="32"/>
  <c r="D171" i="32" s="1"/>
  <c r="I73" i="32"/>
  <c r="D73" i="32" s="1"/>
  <c r="I90" i="32"/>
  <c r="I64" i="32"/>
  <c r="D64" i="32" s="1"/>
  <c r="I104" i="32"/>
  <c r="D104" i="32" s="1"/>
  <c r="I89" i="32"/>
  <c r="D89" i="32" s="1"/>
  <c r="I96" i="32"/>
  <c r="D96" i="32" s="1"/>
  <c r="I54" i="32"/>
  <c r="D54" i="32" s="1"/>
  <c r="I82" i="32"/>
  <c r="D82" i="32" s="1"/>
  <c r="I76" i="32"/>
  <c r="I88" i="32"/>
  <c r="I153" i="32"/>
  <c r="D153" i="32" s="1"/>
  <c r="I113" i="32"/>
  <c r="I112" i="32"/>
  <c r="I138" i="32"/>
  <c r="I102" i="32"/>
  <c r="D102" i="32" s="1"/>
  <c r="I121" i="32"/>
  <c r="I111" i="32"/>
  <c r="D111" i="32" s="1"/>
  <c r="I118" i="32"/>
  <c r="I172" i="32"/>
  <c r="D172" i="32" s="1"/>
  <c r="I117" i="32"/>
  <c r="D117" i="32" s="1"/>
  <c r="I74" i="32"/>
  <c r="D74" i="32" s="1"/>
  <c r="I86" i="32"/>
  <c r="D86" i="32" s="1"/>
  <c r="I91" i="32"/>
  <c r="D91" i="32" s="1"/>
  <c r="I139" i="32"/>
  <c r="I70" i="32"/>
  <c r="D70" i="32" s="1"/>
  <c r="I105" i="32"/>
  <c r="D105" i="32" s="1"/>
  <c r="I92" i="32"/>
  <c r="I114" i="32"/>
  <c r="I163" i="32"/>
  <c r="I144" i="32"/>
  <c r="I59" i="32"/>
  <c r="D59" i="32" s="1"/>
  <c r="I95" i="32"/>
  <c r="I154" i="32"/>
  <c r="I157" i="32"/>
  <c r="D157" i="32" s="1"/>
  <c r="I106" i="32"/>
  <c r="I124" i="32"/>
  <c r="I167" i="32"/>
  <c r="I170" i="32"/>
  <c r="D62" i="32"/>
  <c r="J54" i="36" l="1"/>
  <c r="J153" i="36"/>
  <c r="D153" i="36"/>
  <c r="D69" i="36"/>
  <c r="J69" i="36"/>
  <c r="J126" i="36"/>
  <c r="D126" i="36"/>
  <c r="D172" i="36"/>
  <c r="J172" i="36"/>
  <c r="D100" i="36"/>
  <c r="J100" i="36"/>
  <c r="J85" i="36"/>
  <c r="D85" i="36"/>
  <c r="D92" i="36"/>
  <c r="J92" i="36"/>
  <c r="J80" i="36"/>
  <c r="D80" i="36"/>
  <c r="O70" i="36"/>
  <c r="O99" i="36"/>
  <c r="O84" i="36"/>
  <c r="O153" i="36"/>
  <c r="O90" i="36"/>
  <c r="O91" i="36"/>
  <c r="O94" i="36"/>
  <c r="O86" i="36"/>
  <c r="O98" i="36"/>
  <c r="O120" i="36"/>
  <c r="O121" i="36"/>
  <c r="O124" i="36"/>
  <c r="O127" i="36"/>
  <c r="O171" i="36"/>
  <c r="O164" i="36"/>
  <c r="O167" i="36"/>
  <c r="O173" i="36"/>
  <c r="J185" i="36"/>
  <c r="D185" i="36"/>
  <c r="J103" i="36"/>
  <c r="D103" i="36"/>
  <c r="L120" i="36"/>
  <c r="L53" i="36"/>
  <c r="L107" i="36"/>
  <c r="L113" i="36"/>
  <c r="L92" i="36"/>
  <c r="L63" i="36"/>
  <c r="L57" i="36"/>
  <c r="L136" i="36"/>
  <c r="L116" i="36"/>
  <c r="L143" i="36"/>
  <c r="L127" i="36"/>
  <c r="L122" i="36"/>
  <c r="L128" i="36"/>
  <c r="L177" i="36"/>
  <c r="L170" i="36"/>
  <c r="L173" i="36"/>
  <c r="L171" i="36"/>
  <c r="D58" i="36"/>
  <c r="J58" i="36"/>
  <c r="D183" i="36"/>
  <c r="J183" i="36"/>
  <c r="D57" i="36"/>
  <c r="J57" i="36"/>
  <c r="D123" i="36"/>
  <c r="J123" i="36"/>
  <c r="D175" i="36"/>
  <c r="J175" i="36"/>
  <c r="D127" i="36"/>
  <c r="J127" i="36"/>
  <c r="J182" i="36"/>
  <c r="D182" i="36"/>
  <c r="D155" i="36"/>
  <c r="J155" i="36"/>
  <c r="D105" i="36"/>
  <c r="J105" i="36"/>
  <c r="D131" i="36"/>
  <c r="J131" i="36"/>
  <c r="J145" i="36"/>
  <c r="D145" i="36"/>
  <c r="J61" i="36"/>
  <c r="D61" i="36"/>
  <c r="D54" i="36"/>
  <c r="D137" i="36"/>
  <c r="J137" i="36"/>
  <c r="J93" i="36"/>
  <c r="D93" i="36"/>
  <c r="O89" i="36"/>
  <c r="O109" i="36"/>
  <c r="O134" i="36"/>
  <c r="O53" i="36"/>
  <c r="O103" i="36"/>
  <c r="O95" i="36"/>
  <c r="O102" i="36"/>
  <c r="O107" i="36"/>
  <c r="O110" i="36"/>
  <c r="O137" i="36"/>
  <c r="O142" i="36"/>
  <c r="O129" i="36"/>
  <c r="O138" i="36"/>
  <c r="O179" i="36"/>
  <c r="O172" i="36"/>
  <c r="O175" i="36"/>
  <c r="O181" i="36"/>
  <c r="D187" i="36"/>
  <c r="J187" i="36"/>
  <c r="J142" i="36"/>
  <c r="D142" i="36"/>
  <c r="L70" i="36"/>
  <c r="L58" i="36"/>
  <c r="L134" i="36"/>
  <c r="L54" i="36"/>
  <c r="L167" i="36"/>
  <c r="L71" i="36"/>
  <c r="L65" i="36"/>
  <c r="L59" i="36"/>
  <c r="L142" i="36"/>
  <c r="L175" i="36"/>
  <c r="L132" i="36"/>
  <c r="L135" i="36"/>
  <c r="L144" i="36"/>
  <c r="L185" i="36"/>
  <c r="L178" i="36"/>
  <c r="L181" i="36"/>
  <c r="L179" i="36"/>
  <c r="J56" i="36"/>
  <c r="D56" i="36"/>
  <c r="J150" i="36"/>
  <c r="D150" i="36"/>
  <c r="D86" i="36"/>
  <c r="J86" i="36"/>
  <c r="J170" i="36"/>
  <c r="D170" i="36"/>
  <c r="J134" i="36"/>
  <c r="D134" i="36"/>
  <c r="J71" i="36"/>
  <c r="D71" i="36"/>
  <c r="D116" i="36"/>
  <c r="J116" i="36"/>
  <c r="J152" i="36"/>
  <c r="D152" i="36"/>
  <c r="J114" i="36"/>
  <c r="D114" i="36"/>
  <c r="D189" i="36"/>
  <c r="J189" i="36"/>
  <c r="D147" i="36"/>
  <c r="J147" i="36"/>
  <c r="J98" i="36"/>
  <c r="D98" i="36"/>
  <c r="D129" i="36"/>
  <c r="J129" i="36"/>
  <c r="D139" i="36"/>
  <c r="J139" i="36"/>
  <c r="D90" i="36"/>
  <c r="J90" i="36"/>
  <c r="D156" i="36"/>
  <c r="J156" i="36"/>
  <c r="O82" i="36"/>
  <c r="O54" i="36"/>
  <c r="O177" i="36"/>
  <c r="O58" i="36"/>
  <c r="O125" i="36"/>
  <c r="O115" i="36"/>
  <c r="O118" i="36"/>
  <c r="O117" i="36"/>
  <c r="O126" i="36"/>
  <c r="O169" i="36"/>
  <c r="O162" i="36"/>
  <c r="O145" i="36"/>
  <c r="O178" i="36"/>
  <c r="O187" i="36"/>
  <c r="O180" i="36"/>
  <c r="O183" i="36"/>
  <c r="O189" i="36"/>
  <c r="D184" i="36"/>
  <c r="J184" i="36"/>
  <c r="D75" i="36"/>
  <c r="J75" i="36"/>
  <c r="L112" i="36"/>
  <c r="L60" i="36"/>
  <c r="L85" i="36"/>
  <c r="L72" i="36"/>
  <c r="L74" i="36"/>
  <c r="L79" i="36"/>
  <c r="L73" i="36"/>
  <c r="L67" i="36"/>
  <c r="L159" i="36"/>
  <c r="L160" i="36"/>
  <c r="L148" i="36"/>
  <c r="L151" i="36"/>
  <c r="L129" i="36"/>
  <c r="L188" i="36"/>
  <c r="L186" i="36"/>
  <c r="L189" i="36"/>
  <c r="L187" i="36"/>
  <c r="D163" i="36"/>
  <c r="J163" i="36"/>
  <c r="D104" i="36"/>
  <c r="J104" i="36"/>
  <c r="J63" i="36"/>
  <c r="D63" i="36"/>
  <c r="D77" i="36"/>
  <c r="J77" i="36"/>
  <c r="D96" i="36"/>
  <c r="J96" i="36"/>
  <c r="D165" i="36"/>
  <c r="J165" i="36"/>
  <c r="D113" i="36"/>
  <c r="J113" i="36"/>
  <c r="D159" i="36"/>
  <c r="J159" i="36"/>
  <c r="J107" i="36"/>
  <c r="D107" i="36"/>
  <c r="J125" i="36"/>
  <c r="D125" i="36"/>
  <c r="J144" i="36"/>
  <c r="D144" i="36"/>
  <c r="D99" i="36"/>
  <c r="J99" i="36"/>
  <c r="D135" i="36"/>
  <c r="J135" i="36"/>
  <c r="J136" i="36"/>
  <c r="D136" i="36"/>
  <c r="D81" i="36"/>
  <c r="J81" i="36"/>
  <c r="J120" i="36"/>
  <c r="D120" i="36"/>
  <c r="O123" i="36"/>
  <c r="O74" i="36"/>
  <c r="O59" i="36"/>
  <c r="O144" i="36"/>
  <c r="O61" i="36"/>
  <c r="O161" i="36"/>
  <c r="O130" i="36"/>
  <c r="O136" i="36"/>
  <c r="O154" i="36"/>
  <c r="O166" i="36"/>
  <c r="O170" i="36"/>
  <c r="O131" i="36"/>
  <c r="O182" i="36"/>
  <c r="O188" i="36"/>
  <c r="O133" i="36"/>
  <c r="O152" i="36"/>
  <c r="D186" i="36"/>
  <c r="J186" i="36"/>
  <c r="D65" i="36"/>
  <c r="J65" i="36"/>
  <c r="L80" i="36"/>
  <c r="L61" i="36"/>
  <c r="L69" i="36"/>
  <c r="L96" i="36"/>
  <c r="L82" i="36"/>
  <c r="L86" i="36"/>
  <c r="L81" i="36"/>
  <c r="L75" i="36"/>
  <c r="L94" i="36"/>
  <c r="L164" i="36"/>
  <c r="L168" i="36"/>
  <c r="L176" i="36"/>
  <c r="L137" i="36"/>
  <c r="L130" i="36"/>
  <c r="L133" i="36"/>
  <c r="L131" i="36"/>
  <c r="L158" i="36"/>
  <c r="D132" i="36"/>
  <c r="J132" i="36"/>
  <c r="J109" i="36"/>
  <c r="D109" i="36"/>
  <c r="D121" i="36"/>
  <c r="J121" i="36"/>
  <c r="D111" i="36"/>
  <c r="J111" i="36"/>
  <c r="J101" i="36"/>
  <c r="D101" i="36"/>
  <c r="J79" i="36"/>
  <c r="D79" i="36"/>
  <c r="J72" i="36"/>
  <c r="D72" i="36"/>
  <c r="J115" i="36"/>
  <c r="D115" i="36"/>
  <c r="D94" i="36"/>
  <c r="J94" i="36"/>
  <c r="J158" i="36"/>
  <c r="D158" i="36"/>
  <c r="D151" i="36"/>
  <c r="J151" i="36"/>
  <c r="J89" i="36"/>
  <c r="D89" i="36"/>
  <c r="J122" i="36"/>
  <c r="D122" i="36"/>
  <c r="D143" i="36"/>
  <c r="J143" i="36"/>
  <c r="D84" i="36"/>
  <c r="R85" i="36" s="1"/>
  <c r="J84" i="36"/>
  <c r="D154" i="36"/>
  <c r="J154" i="36"/>
  <c r="O66" i="36"/>
  <c r="O150" i="36"/>
  <c r="O78" i="36"/>
  <c r="O62" i="36"/>
  <c r="O64" i="36"/>
  <c r="O69" i="36"/>
  <c r="O55" i="36"/>
  <c r="O57" i="36"/>
  <c r="O186" i="36"/>
  <c r="O158" i="36"/>
  <c r="O92" i="36"/>
  <c r="O174" i="36"/>
  <c r="O139" i="36"/>
  <c r="O132" i="36"/>
  <c r="O135" i="36"/>
  <c r="O141" i="36"/>
  <c r="O160" i="36"/>
  <c r="D157" i="36"/>
  <c r="J157" i="36"/>
  <c r="D68" i="36"/>
  <c r="J68" i="36"/>
  <c r="L88" i="36"/>
  <c r="L62" i="36"/>
  <c r="L56" i="36"/>
  <c r="L101" i="36"/>
  <c r="L108" i="36"/>
  <c r="L99" i="36"/>
  <c r="L83" i="36"/>
  <c r="L102" i="36"/>
  <c r="L95" i="36"/>
  <c r="L172" i="36"/>
  <c r="L180" i="36"/>
  <c r="L145" i="36"/>
  <c r="L138" i="36"/>
  <c r="L141" i="36"/>
  <c r="L139" i="36"/>
  <c r="L166" i="36"/>
  <c r="D55" i="36"/>
  <c r="J55" i="36"/>
  <c r="D133" i="36"/>
  <c r="J133" i="36"/>
  <c r="D53" i="36"/>
  <c r="D119" i="36"/>
  <c r="J119" i="36"/>
  <c r="D124" i="36"/>
  <c r="J124" i="36"/>
  <c r="D70" i="36"/>
  <c r="J70" i="36"/>
  <c r="D60" i="36"/>
  <c r="J60" i="36"/>
  <c r="J178" i="36"/>
  <c r="D178" i="36"/>
  <c r="D62" i="36"/>
  <c r="J62" i="36"/>
  <c r="D76" i="36"/>
  <c r="J76" i="36"/>
  <c r="D141" i="36"/>
  <c r="J141" i="36"/>
  <c r="D82" i="36"/>
  <c r="J82" i="36"/>
  <c r="J73" i="36"/>
  <c r="D73" i="36"/>
  <c r="J128" i="36"/>
  <c r="D128" i="36"/>
  <c r="D66" i="36"/>
  <c r="J66" i="36"/>
  <c r="D83" i="36"/>
  <c r="J83" i="36"/>
  <c r="O106" i="36"/>
  <c r="O75" i="36"/>
  <c r="O87" i="36"/>
  <c r="O68" i="36"/>
  <c r="O72" i="36"/>
  <c r="O77" i="36"/>
  <c r="O63" i="36"/>
  <c r="O65" i="36"/>
  <c r="O96" i="36"/>
  <c r="O97" i="36"/>
  <c r="O100" i="36"/>
  <c r="O185" i="36"/>
  <c r="O147" i="36"/>
  <c r="O140" i="36"/>
  <c r="O143" i="36"/>
  <c r="O149" i="36"/>
  <c r="O168" i="36"/>
  <c r="J112" i="36"/>
  <c r="D112" i="36"/>
  <c r="L64" i="36"/>
  <c r="L91" i="36"/>
  <c r="L68" i="36"/>
  <c r="L78" i="36"/>
  <c r="L93" i="36"/>
  <c r="L121" i="36"/>
  <c r="L124" i="36"/>
  <c r="L123" i="36"/>
  <c r="L90" i="36"/>
  <c r="L110" i="36"/>
  <c r="L103" i="36"/>
  <c r="L98" i="36"/>
  <c r="L109" i="36"/>
  <c r="L153" i="36"/>
  <c r="L146" i="36"/>
  <c r="L149" i="36"/>
  <c r="L147" i="36"/>
  <c r="L174" i="36"/>
  <c r="J177" i="36"/>
  <c r="D177" i="36"/>
  <c r="J91" i="36"/>
  <c r="D91" i="36"/>
  <c r="J106" i="36"/>
  <c r="D106" i="36"/>
  <c r="J169" i="36"/>
  <c r="D169" i="36"/>
  <c r="D88" i="36"/>
  <c r="J88" i="36"/>
  <c r="D146" i="36"/>
  <c r="J146" i="36"/>
  <c r="J64" i="36"/>
  <c r="D64" i="36"/>
  <c r="J166" i="36"/>
  <c r="D166" i="36"/>
  <c r="D140" i="36"/>
  <c r="J140" i="36"/>
  <c r="J87" i="36"/>
  <c r="D87" i="36"/>
  <c r="J174" i="36"/>
  <c r="D174" i="36"/>
  <c r="J162" i="36"/>
  <c r="D162" i="36"/>
  <c r="D95" i="36"/>
  <c r="J95" i="36"/>
  <c r="J138" i="36"/>
  <c r="D138" i="36"/>
  <c r="J110" i="36"/>
  <c r="D110" i="36"/>
  <c r="O146" i="36"/>
  <c r="O101" i="36"/>
  <c r="O56" i="36"/>
  <c r="O122" i="36"/>
  <c r="O67" i="36"/>
  <c r="O80" i="36"/>
  <c r="O88" i="36"/>
  <c r="O71" i="36"/>
  <c r="O73" i="36"/>
  <c r="O104" i="36"/>
  <c r="O105" i="36"/>
  <c r="O108" i="36"/>
  <c r="O111" i="36"/>
  <c r="O155" i="36"/>
  <c r="O148" i="36"/>
  <c r="O151" i="36"/>
  <c r="O157" i="36"/>
  <c r="O176" i="36"/>
  <c r="J117" i="36"/>
  <c r="D117" i="36"/>
  <c r="L89" i="36"/>
  <c r="L140" i="36"/>
  <c r="L84" i="36"/>
  <c r="L87" i="36"/>
  <c r="L115" i="36"/>
  <c r="L66" i="36"/>
  <c r="L156" i="36"/>
  <c r="L152" i="36"/>
  <c r="L97" i="36"/>
  <c r="L118" i="36"/>
  <c r="L111" i="36"/>
  <c r="L106" i="36"/>
  <c r="L117" i="36"/>
  <c r="L161" i="36"/>
  <c r="L154" i="36"/>
  <c r="L157" i="36"/>
  <c r="L155" i="36"/>
  <c r="L182" i="36"/>
  <c r="D179" i="36"/>
  <c r="J179" i="36"/>
  <c r="D173" i="36"/>
  <c r="J173" i="36"/>
  <c r="J161" i="36"/>
  <c r="D161" i="36"/>
  <c r="D171" i="36"/>
  <c r="J171" i="36"/>
  <c r="D130" i="36"/>
  <c r="J130" i="36"/>
  <c r="D188" i="36"/>
  <c r="J188" i="36"/>
  <c r="J164" i="36"/>
  <c r="D180" i="36"/>
  <c r="J180" i="36"/>
  <c r="D108" i="36"/>
  <c r="J108" i="36"/>
  <c r="D97" i="36"/>
  <c r="J97" i="36"/>
  <c r="D74" i="36"/>
  <c r="J74" i="36"/>
  <c r="D148" i="36"/>
  <c r="J148" i="36"/>
  <c r="D118" i="36"/>
  <c r="J118" i="36"/>
  <c r="D181" i="36"/>
  <c r="J181" i="36"/>
  <c r="J102" i="36"/>
  <c r="D102" i="36"/>
  <c r="O114" i="36"/>
  <c r="O76" i="36"/>
  <c r="O60" i="36"/>
  <c r="O128" i="36"/>
  <c r="O83" i="36"/>
  <c r="O85" i="36"/>
  <c r="O93" i="36"/>
  <c r="O79" i="36"/>
  <c r="O81" i="36"/>
  <c r="O112" i="36"/>
  <c r="O113" i="36"/>
  <c r="O116" i="36"/>
  <c r="O119" i="36"/>
  <c r="O163" i="36"/>
  <c r="O156" i="36"/>
  <c r="O159" i="36"/>
  <c r="O165" i="36"/>
  <c r="O184" i="36"/>
  <c r="D149" i="36"/>
  <c r="J149" i="36"/>
  <c r="L76" i="36"/>
  <c r="L150" i="36"/>
  <c r="L100" i="36"/>
  <c r="L105" i="36"/>
  <c r="L77" i="36"/>
  <c r="L55" i="36"/>
  <c r="L183" i="36"/>
  <c r="L184" i="36"/>
  <c r="L104" i="36"/>
  <c r="L126" i="36"/>
  <c r="L119" i="36"/>
  <c r="L114" i="36"/>
  <c r="L125" i="36"/>
  <c r="L169" i="36"/>
  <c r="L162" i="36"/>
  <c r="L165" i="36"/>
  <c r="L163" i="36"/>
  <c r="D78" i="36"/>
  <c r="J78" i="36"/>
  <c r="D176" i="36"/>
  <c r="J176" i="36"/>
  <c r="J67" i="36"/>
  <c r="D67" i="36"/>
  <c r="D160" i="36"/>
  <c r="J160" i="36"/>
  <c r="D168" i="36"/>
  <c r="J168" i="36"/>
  <c r="D59" i="36"/>
  <c r="J59" i="36"/>
  <c r="D167" i="36"/>
  <c r="J167" i="36"/>
  <c r="M132" i="35"/>
  <c r="M94" i="35"/>
  <c r="M102" i="35"/>
  <c r="M79" i="35"/>
  <c r="M104" i="35"/>
  <c r="M64" i="35"/>
  <c r="E132" i="35"/>
  <c r="M119" i="35"/>
  <c r="M91" i="35"/>
  <c r="M185" i="35"/>
  <c r="E64" i="35"/>
  <c r="E103" i="35"/>
  <c r="M156" i="35"/>
  <c r="M146" i="35"/>
  <c r="M76" i="35"/>
  <c r="M171" i="35"/>
  <c r="M110" i="35"/>
  <c r="M176" i="35"/>
  <c r="M175" i="35"/>
  <c r="M143" i="35"/>
  <c r="M81" i="35"/>
  <c r="M155" i="35"/>
  <c r="M55" i="35"/>
  <c r="M149" i="35"/>
  <c r="M161" i="35"/>
  <c r="M107" i="35"/>
  <c r="M172" i="35"/>
  <c r="M109" i="35"/>
  <c r="M57" i="35"/>
  <c r="E171" i="35"/>
  <c r="M88" i="35"/>
  <c r="M108" i="35"/>
  <c r="M122" i="35"/>
  <c r="M78" i="35"/>
  <c r="M189" i="35"/>
  <c r="M100" i="35"/>
  <c r="M121" i="35"/>
  <c r="M60" i="35"/>
  <c r="M85" i="35"/>
  <c r="M69" i="35"/>
  <c r="M61" i="35"/>
  <c r="M133" i="35"/>
  <c r="M169" i="35"/>
  <c r="M178" i="35"/>
  <c r="M123" i="35"/>
  <c r="M68" i="35"/>
  <c r="M101" i="35"/>
  <c r="M103" i="35"/>
  <c r="M166" i="35"/>
  <c r="E101" i="35"/>
  <c r="E68" i="35"/>
  <c r="M153" i="35"/>
  <c r="M148" i="35"/>
  <c r="M162" i="35"/>
  <c r="M174" i="35"/>
  <c r="M173" i="35"/>
  <c r="M137" i="35"/>
  <c r="M154" i="35"/>
  <c r="E60" i="35"/>
  <c r="M75" i="35"/>
  <c r="E154" i="35"/>
  <c r="M116" i="35"/>
  <c r="M163" i="35"/>
  <c r="E80" i="35"/>
  <c r="M124" i="35"/>
  <c r="M118" i="35"/>
  <c r="M117" i="35"/>
  <c r="E184" i="35"/>
  <c r="E152" i="35"/>
  <c r="M77" i="35"/>
  <c r="M65" i="35"/>
  <c r="E163" i="35"/>
  <c r="E176" i="35"/>
  <c r="E118" i="35"/>
  <c r="M170" i="35"/>
  <c r="M66" i="35"/>
  <c r="M86" i="35"/>
  <c r="M136" i="35"/>
  <c r="E85" i="35"/>
  <c r="M80" i="35"/>
  <c r="M115" i="35"/>
  <c r="M158" i="35"/>
  <c r="M141" i="35"/>
  <c r="M62" i="35"/>
  <c r="M74" i="35"/>
  <c r="E135" i="35"/>
  <c r="E119" i="35"/>
  <c r="M120" i="35"/>
  <c r="E124" i="35"/>
  <c r="M131" i="35"/>
  <c r="M63" i="35"/>
  <c r="M181" i="35"/>
  <c r="M130" i="35"/>
  <c r="M182" i="35"/>
  <c r="M135" i="35"/>
  <c r="M164" i="35"/>
  <c r="M160" i="35"/>
  <c r="M127" i="35"/>
  <c r="M165" i="35"/>
  <c r="E86" i="35"/>
  <c r="M96" i="35"/>
  <c r="E122" i="35"/>
  <c r="M159" i="35"/>
  <c r="M97" i="35"/>
  <c r="E115" i="35"/>
  <c r="M111" i="35"/>
  <c r="M140" i="35"/>
  <c r="M180" i="35"/>
  <c r="M184" i="35"/>
  <c r="M73" i="35"/>
  <c r="E79" i="35"/>
  <c r="E77" i="35"/>
  <c r="E67" i="35"/>
  <c r="M71" i="35"/>
  <c r="M56" i="35"/>
  <c r="E94" i="35"/>
  <c r="M98" i="35"/>
  <c r="M152" i="35"/>
  <c r="M183" i="35"/>
  <c r="M93" i="35"/>
  <c r="E180" i="35"/>
  <c r="M126" i="35"/>
  <c r="M150" i="35"/>
  <c r="M145" i="35"/>
  <c r="M144" i="35"/>
  <c r="M99" i="35"/>
  <c r="E146" i="35"/>
  <c r="M157" i="35"/>
  <c r="M186" i="35"/>
  <c r="M67" i="35"/>
  <c r="M147" i="35"/>
  <c r="M70" i="35"/>
  <c r="E149" i="35"/>
  <c r="M151" i="35"/>
  <c r="M125" i="35"/>
  <c r="E126" i="35"/>
  <c r="E179" i="35"/>
  <c r="M179" i="35"/>
  <c r="E156" i="35"/>
  <c r="M134" i="35"/>
  <c r="E134" i="35"/>
  <c r="M89" i="35"/>
  <c r="M114" i="35"/>
  <c r="M95" i="35"/>
  <c r="E138" i="35"/>
  <c r="M138" i="35"/>
  <c r="E167" i="35"/>
  <c r="M167" i="35"/>
  <c r="E87" i="35"/>
  <c r="M87" i="35"/>
  <c r="E128" i="35"/>
  <c r="M128" i="35"/>
  <c r="M139" i="35"/>
  <c r="E112" i="35"/>
  <c r="M112" i="35"/>
  <c r="M105" i="35"/>
  <c r="E105" i="35"/>
  <c r="M72" i="35"/>
  <c r="E72" i="35"/>
  <c r="E92" i="35"/>
  <c r="M92" i="35"/>
  <c r="M90" i="35"/>
  <c r="E90" i="35"/>
  <c r="M129" i="35"/>
  <c r="M187" i="35"/>
  <c r="E187" i="35"/>
  <c r="M168" i="35"/>
  <c r="E168" i="35"/>
  <c r="E177" i="35"/>
  <c r="M177" i="35"/>
  <c r="M188" i="35"/>
  <c r="M83" i="35"/>
  <c r="E83" i="35"/>
  <c r="M82" i="35"/>
  <c r="E82" i="35"/>
  <c r="M84" i="35"/>
  <c r="E58" i="35"/>
  <c r="M58" i="35"/>
  <c r="M113" i="35"/>
  <c r="E113" i="35"/>
  <c r="M106" i="35"/>
  <c r="M59" i="35"/>
  <c r="M142" i="35"/>
  <c r="E142" i="35"/>
  <c r="L129" i="34"/>
  <c r="E129" i="34" s="1"/>
  <c r="L54" i="34"/>
  <c r="E54" i="34" s="1"/>
  <c r="L53" i="34"/>
  <c r="E53" i="34" s="1"/>
  <c r="P54" i="34"/>
  <c r="P61" i="34"/>
  <c r="L105" i="34"/>
  <c r="E105" i="34" s="1"/>
  <c r="L106" i="34"/>
  <c r="E106" i="34" s="1"/>
  <c r="L119" i="34"/>
  <c r="E119" i="34" s="1"/>
  <c r="L66" i="34"/>
  <c r="E66" i="34" s="1"/>
  <c r="L69" i="34"/>
  <c r="E69" i="34" s="1"/>
  <c r="L65" i="34"/>
  <c r="E65" i="34" s="1"/>
  <c r="L91" i="34"/>
  <c r="E91" i="34" s="1"/>
  <c r="L143" i="34"/>
  <c r="E143" i="34" s="1"/>
  <c r="L145" i="34"/>
  <c r="E145" i="34" s="1"/>
  <c r="L127" i="34"/>
  <c r="E127" i="34" s="1"/>
  <c r="L153" i="34"/>
  <c r="E153" i="34" s="1"/>
  <c r="L161" i="34"/>
  <c r="E161" i="34" s="1"/>
  <c r="L98" i="34"/>
  <c r="L63" i="34"/>
  <c r="E63" i="34" s="1"/>
  <c r="L186" i="34"/>
  <c r="E186" i="34" s="1"/>
  <c r="L70" i="34"/>
  <c r="E70" i="34" s="1"/>
  <c r="L134" i="34"/>
  <c r="E134" i="34" s="1"/>
  <c r="L78" i="34"/>
  <c r="E78" i="34" s="1"/>
  <c r="L146" i="34"/>
  <c r="E146" i="34" s="1"/>
  <c r="L151" i="34"/>
  <c r="E151" i="34" s="1"/>
  <c r="L55" i="34"/>
  <c r="E55" i="34" s="1"/>
  <c r="L165" i="34"/>
  <c r="E165" i="34" s="1"/>
  <c r="L167" i="34"/>
  <c r="E167" i="34" s="1"/>
  <c r="L117" i="34"/>
  <c r="E117" i="34" s="1"/>
  <c r="L110" i="34"/>
  <c r="E110" i="34" s="1"/>
  <c r="L189" i="34"/>
  <c r="L156" i="34"/>
  <c r="E156" i="34" s="1"/>
  <c r="L68" i="34"/>
  <c r="E68" i="34" s="1"/>
  <c r="L100" i="34"/>
  <c r="E100" i="34" s="1"/>
  <c r="L144" i="34"/>
  <c r="E144" i="34" s="1"/>
  <c r="L169" i="34"/>
  <c r="E169" i="34" s="1"/>
  <c r="L56" i="34"/>
  <c r="E56" i="34" s="1"/>
  <c r="L147" i="34"/>
  <c r="L157" i="34"/>
  <c r="E157" i="34" s="1"/>
  <c r="L59" i="34"/>
  <c r="E59" i="34" s="1"/>
  <c r="L163" i="34"/>
  <c r="E163" i="34" s="1"/>
  <c r="L174" i="34"/>
  <c r="E174" i="34" s="1"/>
  <c r="L175" i="34"/>
  <c r="E175" i="34" s="1"/>
  <c r="L120" i="34"/>
  <c r="E120" i="34" s="1"/>
  <c r="L104" i="34"/>
  <c r="E104" i="34" s="1"/>
  <c r="L103" i="34"/>
  <c r="L138" i="34"/>
  <c r="E138" i="34" s="1"/>
  <c r="L172" i="34"/>
  <c r="E172" i="34" s="1"/>
  <c r="L107" i="34"/>
  <c r="E107" i="34" s="1"/>
  <c r="L173" i="34"/>
  <c r="L184" i="34"/>
  <c r="E184" i="34" s="1"/>
  <c r="L122" i="34"/>
  <c r="E122" i="34" s="1"/>
  <c r="L97" i="34"/>
  <c r="E97" i="34" s="1"/>
  <c r="L150" i="34"/>
  <c r="E150" i="34" s="1"/>
  <c r="L155" i="34"/>
  <c r="L102" i="34"/>
  <c r="E102" i="34" s="1"/>
  <c r="L166" i="34"/>
  <c r="E166" i="34" s="1"/>
  <c r="L77" i="34"/>
  <c r="L181" i="34"/>
  <c r="E181" i="34" s="1"/>
  <c r="L126" i="34"/>
  <c r="E126" i="34" s="1"/>
  <c r="L61" i="34"/>
  <c r="L114" i="34"/>
  <c r="L141" i="34"/>
  <c r="E141" i="34" s="1"/>
  <c r="L154" i="34"/>
  <c r="E154" i="34" s="1"/>
  <c r="L160" i="34"/>
  <c r="E160" i="34" s="1"/>
  <c r="L99" i="34"/>
  <c r="E99" i="34" s="1"/>
  <c r="L116" i="34"/>
  <c r="E116" i="34" s="1"/>
  <c r="L79" i="34"/>
  <c r="E79" i="34" s="1"/>
  <c r="L158" i="34"/>
  <c r="E158" i="34" s="1"/>
  <c r="L113" i="34"/>
  <c r="E113" i="34" s="1"/>
  <c r="L67" i="34"/>
  <c r="L74" i="34"/>
  <c r="E74" i="34" s="1"/>
  <c r="L182" i="34"/>
  <c r="E182" i="34" s="1"/>
  <c r="L92" i="34"/>
  <c r="E92" i="34" s="1"/>
  <c r="L112" i="34"/>
  <c r="E112" i="34" s="1"/>
  <c r="L185" i="34"/>
  <c r="E185" i="34" s="1"/>
  <c r="L136" i="34"/>
  <c r="E136" i="34" s="1"/>
  <c r="L140" i="34"/>
  <c r="E140" i="34" s="1"/>
  <c r="L90" i="34"/>
  <c r="L80" i="34"/>
  <c r="E80" i="34" s="1"/>
  <c r="L81" i="34"/>
  <c r="L128" i="34"/>
  <c r="L89" i="34"/>
  <c r="L188" i="34"/>
  <c r="E188" i="34" s="1"/>
  <c r="L124" i="34"/>
  <c r="E124" i="34" s="1"/>
  <c r="L94" i="34"/>
  <c r="E94" i="34" s="1"/>
  <c r="L164" i="34"/>
  <c r="L109" i="34"/>
  <c r="E109" i="34" s="1"/>
  <c r="L118" i="34"/>
  <c r="E118" i="34" s="1"/>
  <c r="L123" i="34"/>
  <c r="E123" i="34" s="1"/>
  <c r="L183" i="34"/>
  <c r="E183" i="34" s="1"/>
  <c r="L60" i="34"/>
  <c r="L131" i="34"/>
  <c r="L83" i="34"/>
  <c r="E83" i="34" s="1"/>
  <c r="L73" i="34"/>
  <c r="L137" i="34"/>
  <c r="E137" i="34" s="1"/>
  <c r="L64" i="34"/>
  <c r="L152" i="34"/>
  <c r="E152" i="34" s="1"/>
  <c r="L85" i="34"/>
  <c r="E85" i="34" s="1"/>
  <c r="L101" i="34"/>
  <c r="E101" i="34" s="1"/>
  <c r="L96" i="34"/>
  <c r="L170" i="34"/>
  <c r="L88" i="34"/>
  <c r="E88" i="34" s="1"/>
  <c r="L178" i="34"/>
  <c r="E178" i="34" s="1"/>
  <c r="L58" i="34"/>
  <c r="E58" i="34" s="1"/>
  <c r="L95" i="34"/>
  <c r="L187" i="34"/>
  <c r="L57" i="34"/>
  <c r="E57" i="34" s="1"/>
  <c r="L148" i="34"/>
  <c r="E148" i="34" s="1"/>
  <c r="L142" i="34"/>
  <c r="L159" i="34"/>
  <c r="E159" i="34" s="1"/>
  <c r="L121" i="34"/>
  <c r="E121" i="34" s="1"/>
  <c r="L168" i="34"/>
  <c r="L180" i="34"/>
  <c r="L176" i="34"/>
  <c r="E176" i="34" s="1"/>
  <c r="L115" i="34"/>
  <c r="L125" i="34"/>
  <c r="L76" i="34"/>
  <c r="E76" i="34" s="1"/>
  <c r="L132" i="34"/>
  <c r="E132" i="34" s="1"/>
  <c r="L130" i="34"/>
  <c r="E130" i="34" s="1"/>
  <c r="L108" i="34"/>
  <c r="L86" i="34"/>
  <c r="E86" i="34" s="1"/>
  <c r="L149" i="34"/>
  <c r="L93" i="34"/>
  <c r="E93" i="34" s="1"/>
  <c r="L84" i="34"/>
  <c r="L72" i="34"/>
  <c r="L162" i="34"/>
  <c r="E162" i="34" s="1"/>
  <c r="L82" i="34"/>
  <c r="L171" i="34"/>
  <c r="L87" i="34"/>
  <c r="L179" i="34"/>
  <c r="E179" i="34" s="1"/>
  <c r="L62" i="34"/>
  <c r="E62" i="34" s="1"/>
  <c r="L177" i="34"/>
  <c r="L71" i="34"/>
  <c r="L75" i="34"/>
  <c r="E75" i="34" s="1"/>
  <c r="L133" i="34"/>
  <c r="L111" i="34"/>
  <c r="E111" i="34" s="1"/>
  <c r="L135" i="34"/>
  <c r="E135" i="34" s="1"/>
  <c r="L139" i="34"/>
  <c r="F139" i="34"/>
  <c r="P139" i="34"/>
  <c r="P87" i="34"/>
  <c r="F87" i="34"/>
  <c r="P76" i="34"/>
  <c r="F76" i="34"/>
  <c r="P141" i="34"/>
  <c r="F141" i="34"/>
  <c r="F110" i="34"/>
  <c r="P110" i="34"/>
  <c r="P124" i="34"/>
  <c r="F124" i="34"/>
  <c r="P64" i="34"/>
  <c r="F64" i="34"/>
  <c r="F180" i="34"/>
  <c r="P180" i="34"/>
  <c r="P75" i="34"/>
  <c r="F75" i="34"/>
  <c r="F169" i="34"/>
  <c r="P169" i="34"/>
  <c r="P57" i="34"/>
  <c r="F57" i="34"/>
  <c r="F167" i="34"/>
  <c r="P167" i="34"/>
  <c r="F112" i="34"/>
  <c r="P112" i="34"/>
  <c r="F162" i="34"/>
  <c r="P162" i="34"/>
  <c r="F123" i="34"/>
  <c r="P123" i="34"/>
  <c r="F151" i="34"/>
  <c r="P151" i="34"/>
  <c r="F96" i="34"/>
  <c r="P96" i="34"/>
  <c r="P59" i="34"/>
  <c r="F59" i="34"/>
  <c r="P144" i="34"/>
  <c r="F144" i="34"/>
  <c r="F121" i="34"/>
  <c r="P121" i="34"/>
  <c r="F67" i="34"/>
  <c r="P67" i="34"/>
  <c r="F138" i="34"/>
  <c r="P138" i="34"/>
  <c r="F99" i="34"/>
  <c r="P99" i="34"/>
  <c r="P128" i="34"/>
  <c r="F128" i="34"/>
  <c r="F105" i="34"/>
  <c r="P105" i="34"/>
  <c r="F177" i="34"/>
  <c r="P177" i="34"/>
  <c r="P65" i="34"/>
  <c r="F65" i="34"/>
  <c r="F171" i="34"/>
  <c r="P171" i="34"/>
  <c r="F101" i="34"/>
  <c r="P101" i="34"/>
  <c r="F164" i="34"/>
  <c r="P164" i="34"/>
  <c r="P62" i="34"/>
  <c r="F62" i="34"/>
  <c r="F159" i="34"/>
  <c r="P159" i="34"/>
  <c r="F104" i="34"/>
  <c r="P104" i="34"/>
  <c r="F148" i="34"/>
  <c r="P148" i="34"/>
  <c r="F125" i="34"/>
  <c r="P125" i="34"/>
  <c r="P63" i="34"/>
  <c r="F63" i="34"/>
  <c r="P136" i="34"/>
  <c r="F136" i="34"/>
  <c r="F113" i="34"/>
  <c r="P113" i="34"/>
  <c r="P149" i="34"/>
  <c r="F149" i="34"/>
  <c r="F118" i="34"/>
  <c r="P118" i="34"/>
  <c r="F135" i="34"/>
  <c r="P135" i="34"/>
  <c r="F81" i="34"/>
  <c r="P81" i="34"/>
  <c r="P133" i="34"/>
  <c r="F133" i="34"/>
  <c r="F102" i="34"/>
  <c r="P102" i="34"/>
  <c r="F179" i="34"/>
  <c r="P179" i="34"/>
  <c r="F166" i="34"/>
  <c r="P166" i="34"/>
  <c r="P119" i="34"/>
  <c r="F119" i="34"/>
  <c r="P74" i="34"/>
  <c r="F74" i="34"/>
  <c r="F161" i="34"/>
  <c r="P161" i="34"/>
  <c r="F122" i="34"/>
  <c r="P122" i="34"/>
  <c r="F156" i="34"/>
  <c r="P156" i="34"/>
  <c r="F56" i="34"/>
  <c r="P56" i="34"/>
  <c r="F145" i="34"/>
  <c r="P145" i="34"/>
  <c r="P85" i="34"/>
  <c r="F85" i="34"/>
  <c r="F130" i="34"/>
  <c r="P130" i="34"/>
  <c r="F91" i="34"/>
  <c r="P91" i="34"/>
  <c r="P127" i="34"/>
  <c r="F127" i="34"/>
  <c r="F82" i="34"/>
  <c r="P82" i="34"/>
  <c r="P176" i="34"/>
  <c r="F176" i="34"/>
  <c r="P108" i="34"/>
  <c r="F108" i="34"/>
  <c r="F77" i="34"/>
  <c r="P77" i="34"/>
  <c r="F163" i="34"/>
  <c r="P163" i="34"/>
  <c r="P84" i="34"/>
  <c r="F84" i="34"/>
  <c r="F153" i="34"/>
  <c r="P153" i="34"/>
  <c r="F90" i="34"/>
  <c r="P90" i="34"/>
  <c r="F147" i="34"/>
  <c r="P147" i="34"/>
  <c r="P71" i="34"/>
  <c r="F71" i="34"/>
  <c r="F146" i="34"/>
  <c r="P146" i="34"/>
  <c r="F132" i="34"/>
  <c r="P132" i="34"/>
  <c r="F143" i="34"/>
  <c r="P143" i="34"/>
  <c r="F88" i="34"/>
  <c r="P88" i="34"/>
  <c r="F129" i="34"/>
  <c r="P129" i="34"/>
  <c r="P68" i="34"/>
  <c r="F68" i="34"/>
  <c r="F188" i="34"/>
  <c r="P188" i="34"/>
  <c r="F114" i="34"/>
  <c r="P114" i="34"/>
  <c r="P184" i="34"/>
  <c r="F184" i="34"/>
  <c r="P116" i="34"/>
  <c r="F116" i="34"/>
  <c r="F109" i="34"/>
  <c r="P109" i="34"/>
  <c r="P181" i="34"/>
  <c r="F181" i="34"/>
  <c r="F89" i="34"/>
  <c r="P89" i="34"/>
  <c r="P111" i="34"/>
  <c r="F111" i="34"/>
  <c r="P66" i="34"/>
  <c r="F66" i="34"/>
  <c r="F155" i="34"/>
  <c r="P155" i="34"/>
  <c r="F78" i="34"/>
  <c r="P78" i="34"/>
  <c r="P95" i="34"/>
  <c r="F95" i="34"/>
  <c r="F106" i="34"/>
  <c r="P106" i="34"/>
  <c r="F107" i="34"/>
  <c r="P107" i="34"/>
  <c r="F140" i="34"/>
  <c r="P140" i="34"/>
  <c r="F93" i="34"/>
  <c r="P93" i="34"/>
  <c r="F131" i="34"/>
  <c r="P131" i="34"/>
  <c r="P55" i="34"/>
  <c r="F55" i="34"/>
  <c r="F185" i="34"/>
  <c r="P185" i="34"/>
  <c r="P73" i="34"/>
  <c r="F73" i="34"/>
  <c r="P189" i="34"/>
  <c r="F189" i="34"/>
  <c r="F97" i="34"/>
  <c r="P97" i="34"/>
  <c r="F178" i="34"/>
  <c r="P178" i="34"/>
  <c r="F86" i="34"/>
  <c r="P86" i="34"/>
  <c r="P168" i="34"/>
  <c r="F168" i="34"/>
  <c r="P100" i="34"/>
  <c r="F100" i="34"/>
  <c r="P69" i="34"/>
  <c r="F69" i="34"/>
  <c r="P103" i="34"/>
  <c r="F103" i="34"/>
  <c r="P58" i="34"/>
  <c r="F58" i="34"/>
  <c r="P152" i="34"/>
  <c r="F152" i="34"/>
  <c r="F158" i="34"/>
  <c r="P158" i="34"/>
  <c r="F117" i="34"/>
  <c r="P117" i="34"/>
  <c r="P79" i="34"/>
  <c r="F79" i="34"/>
  <c r="F137" i="34"/>
  <c r="P137" i="34"/>
  <c r="P83" i="34"/>
  <c r="F83" i="34"/>
  <c r="F182" i="34"/>
  <c r="P182" i="34"/>
  <c r="P72" i="34"/>
  <c r="F72" i="34"/>
  <c r="F187" i="34"/>
  <c r="P187" i="34"/>
  <c r="P60" i="34"/>
  <c r="F60" i="34"/>
  <c r="F186" i="34"/>
  <c r="P186" i="34"/>
  <c r="F94" i="34"/>
  <c r="P94" i="34"/>
  <c r="F175" i="34"/>
  <c r="P175" i="34"/>
  <c r="F120" i="34"/>
  <c r="P120" i="34"/>
  <c r="P173" i="34"/>
  <c r="F173" i="34"/>
  <c r="F80" i="34"/>
  <c r="P80" i="34"/>
  <c r="P160" i="34"/>
  <c r="F160" i="34"/>
  <c r="P92" i="34"/>
  <c r="F92" i="34"/>
  <c r="P157" i="34"/>
  <c r="F157" i="34"/>
  <c r="F126" i="34"/>
  <c r="P126" i="34"/>
  <c r="F142" i="34"/>
  <c r="P142" i="34"/>
  <c r="F98" i="34"/>
  <c r="P98" i="34"/>
  <c r="F183" i="34"/>
  <c r="P183" i="34"/>
  <c r="F150" i="34"/>
  <c r="P150" i="34"/>
  <c r="F172" i="34"/>
  <c r="P172" i="34"/>
  <c r="P70" i="34"/>
  <c r="F70" i="34"/>
  <c r="F170" i="34"/>
  <c r="P170" i="34"/>
  <c r="F174" i="34"/>
  <c r="P174" i="34"/>
  <c r="P165" i="34"/>
  <c r="F165" i="34"/>
  <c r="F134" i="34"/>
  <c r="P134" i="34"/>
  <c r="F154" i="34"/>
  <c r="P154" i="34"/>
  <c r="F115" i="34"/>
  <c r="P115" i="34"/>
  <c r="J183" i="32"/>
  <c r="D183" i="32"/>
  <c r="D177" i="32"/>
  <c r="J177" i="32"/>
  <c r="D179" i="32"/>
  <c r="J179" i="32"/>
  <c r="J189" i="32"/>
  <c r="D189" i="32"/>
  <c r="J186" i="32"/>
  <c r="D186" i="32"/>
  <c r="J188" i="32"/>
  <c r="D188" i="32"/>
  <c r="L184" i="32"/>
  <c r="D187" i="32"/>
  <c r="J187" i="32"/>
  <c r="J180" i="32"/>
  <c r="D180" i="32"/>
  <c r="J178" i="32"/>
  <c r="D178" i="32"/>
  <c r="D176" i="32"/>
  <c r="J176" i="32"/>
  <c r="D174" i="32"/>
  <c r="J174" i="32"/>
  <c r="D185" i="32"/>
  <c r="J185" i="32"/>
  <c r="J181" i="32"/>
  <c r="D181" i="32"/>
  <c r="D184" i="32"/>
  <c r="J184" i="32"/>
  <c r="D182" i="32"/>
  <c r="J182" i="32"/>
  <c r="J175" i="32"/>
  <c r="J78" i="32"/>
  <c r="J125" i="32"/>
  <c r="J84" i="32"/>
  <c r="J149" i="32"/>
  <c r="J159" i="32"/>
  <c r="O147" i="32"/>
  <c r="F147" i="32" s="1"/>
  <c r="J148" i="32"/>
  <c r="J136" i="32"/>
  <c r="J134" i="32"/>
  <c r="J67" i="32"/>
  <c r="J58" i="32"/>
  <c r="J123" i="32"/>
  <c r="J168" i="32"/>
  <c r="D168" i="32"/>
  <c r="J131" i="32"/>
  <c r="J146" i="32"/>
  <c r="J72" i="32"/>
  <c r="J85" i="32"/>
  <c r="J98" i="32"/>
  <c r="J94" i="32"/>
  <c r="J102" i="32"/>
  <c r="J66" i="32"/>
  <c r="J81" i="32"/>
  <c r="J158" i="32"/>
  <c r="J65" i="32"/>
  <c r="J73" i="32"/>
  <c r="J116" i="32"/>
  <c r="J110" i="32"/>
  <c r="J83" i="32"/>
  <c r="D83" i="32"/>
  <c r="J119" i="32"/>
  <c r="J129" i="32"/>
  <c r="D135" i="32"/>
  <c r="J55" i="32"/>
  <c r="J100" i="32"/>
  <c r="J135" i="32"/>
  <c r="J56" i="32"/>
  <c r="J120" i="32"/>
  <c r="J152" i="32"/>
  <c r="J156" i="32"/>
  <c r="J127" i="32"/>
  <c r="J99" i="32"/>
  <c r="J142" i="32"/>
  <c r="J68" i="32"/>
  <c r="J90" i="32"/>
  <c r="J80" i="32"/>
  <c r="J103" i="32"/>
  <c r="J165" i="32"/>
  <c r="J128" i="32"/>
  <c r="J126" i="32"/>
  <c r="J60" i="32"/>
  <c r="J169" i="32"/>
  <c r="J62" i="32"/>
  <c r="D71" i="32"/>
  <c r="J69" i="32"/>
  <c r="J150" i="32"/>
  <c r="J143" i="32"/>
  <c r="D143" i="32"/>
  <c r="J63" i="32"/>
  <c r="J141" i="32"/>
  <c r="D160" i="32"/>
  <c r="J160" i="32"/>
  <c r="J79" i="32"/>
  <c r="J147" i="32"/>
  <c r="D147" i="32"/>
  <c r="D133" i="32"/>
  <c r="J133" i="32"/>
  <c r="J151" i="32"/>
  <c r="J130" i="32"/>
  <c r="J166" i="32"/>
  <c r="J91" i="32"/>
  <c r="D76" i="32"/>
  <c r="J76" i="32"/>
  <c r="J64" i="32"/>
  <c r="J70" i="32"/>
  <c r="J97" i="32"/>
  <c r="D109" i="32"/>
  <c r="J109" i="32"/>
  <c r="J87" i="32"/>
  <c r="J164" i="32"/>
  <c r="J157" i="32"/>
  <c r="J108" i="32"/>
  <c r="D108" i="32"/>
  <c r="J161" i="32"/>
  <c r="D161" i="32"/>
  <c r="J101" i="32"/>
  <c r="D90" i="32"/>
  <c r="J104" i="32"/>
  <c r="J86" i="32"/>
  <c r="J82" i="32"/>
  <c r="J132" i="32"/>
  <c r="J162" i="32"/>
  <c r="D123" i="32"/>
  <c r="J61" i="32"/>
  <c r="D57" i="32"/>
  <c r="J57" i="32"/>
  <c r="D137" i="32"/>
  <c r="J137" i="32"/>
  <c r="J172" i="32"/>
  <c r="D134" i="32"/>
  <c r="D77" i="32"/>
  <c r="J77" i="32"/>
  <c r="J153" i="32"/>
  <c r="D92" i="32"/>
  <c r="J92" i="32"/>
  <c r="D112" i="32"/>
  <c r="J112" i="32"/>
  <c r="J173" i="32"/>
  <c r="J117" i="32"/>
  <c r="J111" i="32"/>
  <c r="D154" i="32"/>
  <c r="J154" i="32"/>
  <c r="D95" i="32"/>
  <c r="J96" i="32"/>
  <c r="J95" i="32"/>
  <c r="J139" i="32"/>
  <c r="D139" i="32"/>
  <c r="J140" i="32"/>
  <c r="D118" i="32"/>
  <c r="J118" i="32"/>
  <c r="J88" i="32"/>
  <c r="J89" i="32"/>
  <c r="D88" i="32"/>
  <c r="J71" i="32"/>
  <c r="D170" i="32"/>
  <c r="J170" i="32"/>
  <c r="J155" i="32"/>
  <c r="J59" i="32"/>
  <c r="J167" i="32"/>
  <c r="D167" i="32"/>
  <c r="J144" i="32"/>
  <c r="D144" i="32"/>
  <c r="J145" i="32"/>
  <c r="D121" i="32"/>
  <c r="J121" i="32"/>
  <c r="J122" i="32"/>
  <c r="J105" i="32"/>
  <c r="D113" i="32"/>
  <c r="J113" i="32"/>
  <c r="D124" i="32"/>
  <c r="J124" i="32"/>
  <c r="J163" i="32"/>
  <c r="D163" i="32"/>
  <c r="J93" i="32"/>
  <c r="J74" i="32"/>
  <c r="D106" i="32"/>
  <c r="J106" i="32"/>
  <c r="J107" i="32"/>
  <c r="D114" i="32"/>
  <c r="J114" i="32"/>
  <c r="J115" i="32"/>
  <c r="J138" i="32"/>
  <c r="D138" i="32"/>
  <c r="J75" i="32"/>
  <c r="J171" i="32"/>
  <c r="P93" i="36" l="1"/>
  <c r="F93" i="36"/>
  <c r="P101" i="36"/>
  <c r="F101" i="36"/>
  <c r="M91" i="36"/>
  <c r="E91" i="36"/>
  <c r="E126" i="36"/>
  <c r="M126" i="36"/>
  <c r="M150" i="36"/>
  <c r="E150" i="36"/>
  <c r="F163" i="36"/>
  <c r="P163" i="36"/>
  <c r="P85" i="36"/>
  <c r="F85" i="36"/>
  <c r="E117" i="36"/>
  <c r="M117" i="36"/>
  <c r="M115" i="36"/>
  <c r="E115" i="36"/>
  <c r="P157" i="36"/>
  <c r="F157" i="36"/>
  <c r="P73" i="36"/>
  <c r="F73" i="36"/>
  <c r="P146" i="36"/>
  <c r="F146" i="36"/>
  <c r="E147" i="36"/>
  <c r="M147" i="36"/>
  <c r="E90" i="36"/>
  <c r="M90" i="36"/>
  <c r="E64" i="36"/>
  <c r="M64" i="36"/>
  <c r="F185" i="36"/>
  <c r="P185" i="36"/>
  <c r="P68" i="36"/>
  <c r="F68" i="36"/>
  <c r="E145" i="36"/>
  <c r="M145" i="36"/>
  <c r="E101" i="36"/>
  <c r="M101" i="36"/>
  <c r="F158" i="36"/>
  <c r="P158" i="36"/>
  <c r="F150" i="36"/>
  <c r="P150" i="36"/>
  <c r="M168" i="36"/>
  <c r="E168" i="36"/>
  <c r="E69" i="36"/>
  <c r="M69" i="36"/>
  <c r="F133" i="36"/>
  <c r="P133" i="36"/>
  <c r="P130" i="36"/>
  <c r="F130" i="36"/>
  <c r="M187" i="36"/>
  <c r="E187" i="36"/>
  <c r="M159" i="36"/>
  <c r="E159" i="36"/>
  <c r="M112" i="36"/>
  <c r="E112" i="36"/>
  <c r="P187" i="36"/>
  <c r="F187" i="36"/>
  <c r="F115" i="36"/>
  <c r="P115" i="36"/>
  <c r="E178" i="36"/>
  <c r="M178" i="36"/>
  <c r="E65" i="36"/>
  <c r="M65" i="36"/>
  <c r="F129" i="36"/>
  <c r="P129" i="36"/>
  <c r="F53" i="36"/>
  <c r="M127" i="36"/>
  <c r="E127" i="36"/>
  <c r="M107" i="36"/>
  <c r="E107" i="36"/>
  <c r="F167" i="36"/>
  <c r="P167" i="36"/>
  <c r="F86" i="36"/>
  <c r="P86" i="36"/>
  <c r="P156" i="36"/>
  <c r="F156" i="36"/>
  <c r="P176" i="36"/>
  <c r="F176" i="36"/>
  <c r="E96" i="36"/>
  <c r="M96" i="36"/>
  <c r="M163" i="36"/>
  <c r="E163" i="36"/>
  <c r="M104" i="36"/>
  <c r="E104" i="36"/>
  <c r="M76" i="36"/>
  <c r="E76" i="36"/>
  <c r="F119" i="36"/>
  <c r="P119" i="36"/>
  <c r="P83" i="36"/>
  <c r="F83" i="36"/>
  <c r="M106" i="36"/>
  <c r="E106" i="36"/>
  <c r="M87" i="36"/>
  <c r="E87" i="36"/>
  <c r="F151" i="36"/>
  <c r="P151" i="36"/>
  <c r="F71" i="36"/>
  <c r="P71" i="36"/>
  <c r="M149" i="36"/>
  <c r="E149" i="36"/>
  <c r="M123" i="36"/>
  <c r="E123" i="36"/>
  <c r="P100" i="36"/>
  <c r="F100" i="36"/>
  <c r="F87" i="36"/>
  <c r="P87" i="36"/>
  <c r="E180" i="36"/>
  <c r="M180" i="36"/>
  <c r="M56" i="36"/>
  <c r="E56" i="36"/>
  <c r="P160" i="36"/>
  <c r="F160" i="36"/>
  <c r="F186" i="36"/>
  <c r="P186" i="36"/>
  <c r="P66" i="36"/>
  <c r="F66" i="36"/>
  <c r="E164" i="36"/>
  <c r="M164" i="36"/>
  <c r="E61" i="36"/>
  <c r="M61" i="36"/>
  <c r="P188" i="36"/>
  <c r="F188" i="36"/>
  <c r="F161" i="36"/>
  <c r="P161" i="36"/>
  <c r="E189" i="36"/>
  <c r="M189" i="36"/>
  <c r="M67" i="36"/>
  <c r="E67" i="36"/>
  <c r="F178" i="36"/>
  <c r="P178" i="36"/>
  <c r="P125" i="36"/>
  <c r="F125" i="36"/>
  <c r="E185" i="36"/>
  <c r="M185" i="36"/>
  <c r="E71" i="36"/>
  <c r="M71" i="36"/>
  <c r="F142" i="36"/>
  <c r="P142" i="36"/>
  <c r="F134" i="36"/>
  <c r="P134" i="36"/>
  <c r="M143" i="36"/>
  <c r="E143" i="36"/>
  <c r="E53" i="36"/>
  <c r="P164" i="36"/>
  <c r="F164" i="36"/>
  <c r="F94" i="36"/>
  <c r="P94" i="36"/>
  <c r="M100" i="36"/>
  <c r="E100" i="36"/>
  <c r="M66" i="36"/>
  <c r="E66" i="36"/>
  <c r="M174" i="36"/>
  <c r="E174" i="36"/>
  <c r="M176" i="36"/>
  <c r="E176" i="36"/>
  <c r="E165" i="36"/>
  <c r="M165" i="36"/>
  <c r="M184" i="36"/>
  <c r="E184" i="36"/>
  <c r="P116" i="36"/>
  <c r="F116" i="36"/>
  <c r="P128" i="36"/>
  <c r="F128" i="36"/>
  <c r="M111" i="36"/>
  <c r="E111" i="36"/>
  <c r="M84" i="36"/>
  <c r="E84" i="36"/>
  <c r="P148" i="36"/>
  <c r="F148" i="36"/>
  <c r="F88" i="36"/>
  <c r="P88" i="36"/>
  <c r="E146" i="36"/>
  <c r="M146" i="36"/>
  <c r="E124" i="36"/>
  <c r="M124" i="36"/>
  <c r="P97" i="36"/>
  <c r="F97" i="36"/>
  <c r="P75" i="36"/>
  <c r="F75" i="36"/>
  <c r="E172" i="36"/>
  <c r="M172" i="36"/>
  <c r="F141" i="36"/>
  <c r="P141" i="36"/>
  <c r="P57" i="36"/>
  <c r="F57" i="36"/>
  <c r="M158" i="36"/>
  <c r="E158" i="36"/>
  <c r="M94" i="36"/>
  <c r="E94" i="36"/>
  <c r="E80" i="36"/>
  <c r="M80" i="36"/>
  <c r="F182" i="36"/>
  <c r="P182" i="36"/>
  <c r="P61" i="36"/>
  <c r="F61" i="36"/>
  <c r="E186" i="36"/>
  <c r="M186" i="36"/>
  <c r="E73" i="36"/>
  <c r="M73" i="36"/>
  <c r="F145" i="36"/>
  <c r="P145" i="36"/>
  <c r="P58" i="36"/>
  <c r="F58" i="36"/>
  <c r="M144" i="36"/>
  <c r="E144" i="36"/>
  <c r="M167" i="36"/>
  <c r="E167" i="36"/>
  <c r="F137" i="36"/>
  <c r="P137" i="36"/>
  <c r="P109" i="36"/>
  <c r="F109" i="36"/>
  <c r="M171" i="36"/>
  <c r="E171" i="36"/>
  <c r="E116" i="36"/>
  <c r="M116" i="36"/>
  <c r="M120" i="36"/>
  <c r="E120" i="36"/>
  <c r="P171" i="36"/>
  <c r="F171" i="36"/>
  <c r="P91" i="36"/>
  <c r="F91" i="36"/>
  <c r="E162" i="36"/>
  <c r="M162" i="36"/>
  <c r="M182" i="36"/>
  <c r="E182" i="36"/>
  <c r="F155" i="36"/>
  <c r="P155" i="36"/>
  <c r="E121" i="36"/>
  <c r="M121" i="36"/>
  <c r="P96" i="36"/>
  <c r="F96" i="36"/>
  <c r="F106" i="36"/>
  <c r="P106" i="36"/>
  <c r="M95" i="36"/>
  <c r="E95" i="36"/>
  <c r="M62" i="36"/>
  <c r="E62" i="36"/>
  <c r="F135" i="36"/>
  <c r="P135" i="36"/>
  <c r="P55" i="36"/>
  <c r="F55" i="36"/>
  <c r="E75" i="36"/>
  <c r="M75" i="36"/>
  <c r="F131" i="36"/>
  <c r="P131" i="36"/>
  <c r="P144" i="36"/>
  <c r="F144" i="36"/>
  <c r="E188" i="36"/>
  <c r="M188" i="36"/>
  <c r="E79" i="36"/>
  <c r="M79" i="36"/>
  <c r="F162" i="36"/>
  <c r="P162" i="36"/>
  <c r="F177" i="36"/>
  <c r="P177" i="36"/>
  <c r="M135" i="36"/>
  <c r="E135" i="36"/>
  <c r="M54" i="36"/>
  <c r="E54" i="36"/>
  <c r="P181" i="36"/>
  <c r="F181" i="36"/>
  <c r="F110" i="36"/>
  <c r="P110" i="36"/>
  <c r="P89" i="36"/>
  <c r="F89" i="36"/>
  <c r="E173" i="36"/>
  <c r="M173" i="36"/>
  <c r="M136" i="36"/>
  <c r="E136" i="36"/>
  <c r="P127" i="36"/>
  <c r="F127" i="36"/>
  <c r="F90" i="36"/>
  <c r="P90" i="36"/>
  <c r="M183" i="36"/>
  <c r="E183" i="36"/>
  <c r="E118" i="36"/>
  <c r="M118" i="36"/>
  <c r="P168" i="36"/>
  <c r="F168" i="36"/>
  <c r="E169" i="36"/>
  <c r="M169" i="36"/>
  <c r="E55" i="36"/>
  <c r="M55" i="36"/>
  <c r="F184" i="36"/>
  <c r="P184" i="36"/>
  <c r="F112" i="36"/>
  <c r="P112" i="36"/>
  <c r="P76" i="36"/>
  <c r="F76" i="36"/>
  <c r="M155" i="36"/>
  <c r="E155" i="36"/>
  <c r="E97" i="36"/>
  <c r="M97" i="36"/>
  <c r="E89" i="36"/>
  <c r="M89" i="36"/>
  <c r="F111" i="36"/>
  <c r="P111" i="36"/>
  <c r="P67" i="36"/>
  <c r="F67" i="36"/>
  <c r="E109" i="36"/>
  <c r="M109" i="36"/>
  <c r="E93" i="36"/>
  <c r="M93" i="36"/>
  <c r="F149" i="36"/>
  <c r="P149" i="36"/>
  <c r="F65" i="36"/>
  <c r="P65" i="36"/>
  <c r="M166" i="36"/>
  <c r="E166" i="36"/>
  <c r="E102" i="36"/>
  <c r="M102" i="36"/>
  <c r="M88" i="36"/>
  <c r="E88" i="36"/>
  <c r="P132" i="36"/>
  <c r="F132" i="36"/>
  <c r="P69" i="36"/>
  <c r="F69" i="36"/>
  <c r="M133" i="36"/>
  <c r="E133" i="36"/>
  <c r="E81" i="36"/>
  <c r="M81" i="36"/>
  <c r="F170" i="36"/>
  <c r="P170" i="36"/>
  <c r="P59" i="36"/>
  <c r="F59" i="36"/>
  <c r="E129" i="36"/>
  <c r="M129" i="36"/>
  <c r="M74" i="36"/>
  <c r="E74" i="36"/>
  <c r="F169" i="36"/>
  <c r="P169" i="36"/>
  <c r="P54" i="36"/>
  <c r="F54" i="36"/>
  <c r="E132" i="36"/>
  <c r="M132" i="36"/>
  <c r="M134" i="36"/>
  <c r="E134" i="36"/>
  <c r="F175" i="36"/>
  <c r="P175" i="36"/>
  <c r="F107" i="36"/>
  <c r="P107" i="36"/>
  <c r="E170" i="36"/>
  <c r="M170" i="36"/>
  <c r="E57" i="36"/>
  <c r="M57" i="36"/>
  <c r="P124" i="36"/>
  <c r="F124" i="36"/>
  <c r="F153" i="36"/>
  <c r="P153" i="36"/>
  <c r="F113" i="36"/>
  <c r="P113" i="36"/>
  <c r="E140" i="36"/>
  <c r="M140" i="36"/>
  <c r="E153" i="36"/>
  <c r="M153" i="36"/>
  <c r="E125" i="36"/>
  <c r="M125" i="36"/>
  <c r="E77" i="36"/>
  <c r="M77" i="36"/>
  <c r="P165" i="36"/>
  <c r="F165" i="36"/>
  <c r="F81" i="36"/>
  <c r="P81" i="36"/>
  <c r="F114" i="36"/>
  <c r="P114" i="36"/>
  <c r="E157" i="36"/>
  <c r="M157" i="36"/>
  <c r="M152" i="36"/>
  <c r="E152" i="36"/>
  <c r="P108" i="36"/>
  <c r="F108" i="36"/>
  <c r="F122" i="36"/>
  <c r="P122" i="36"/>
  <c r="E98" i="36"/>
  <c r="M98" i="36"/>
  <c r="M78" i="36"/>
  <c r="E78" i="36"/>
  <c r="F143" i="36"/>
  <c r="P143" i="36"/>
  <c r="P63" i="36"/>
  <c r="F63" i="36"/>
  <c r="M139" i="36"/>
  <c r="E139" i="36"/>
  <c r="M83" i="36"/>
  <c r="E83" i="36"/>
  <c r="P139" i="36"/>
  <c r="F139" i="36"/>
  <c r="P64" i="36"/>
  <c r="F64" i="36"/>
  <c r="E130" i="36"/>
  <c r="M130" i="36"/>
  <c r="E86" i="36"/>
  <c r="M86" i="36"/>
  <c r="F166" i="36"/>
  <c r="P166" i="36"/>
  <c r="M151" i="36"/>
  <c r="E151" i="36"/>
  <c r="E72" i="36"/>
  <c r="M72" i="36"/>
  <c r="P189" i="36"/>
  <c r="F189" i="36"/>
  <c r="F126" i="36"/>
  <c r="P126" i="36"/>
  <c r="P82" i="36"/>
  <c r="F82" i="36"/>
  <c r="M175" i="36"/>
  <c r="E175" i="36"/>
  <c r="M58" i="36"/>
  <c r="E58" i="36"/>
  <c r="P172" i="36"/>
  <c r="F172" i="36"/>
  <c r="F102" i="36"/>
  <c r="P102" i="36"/>
  <c r="E177" i="36"/>
  <c r="M177" i="36"/>
  <c r="E63" i="36"/>
  <c r="M63" i="36"/>
  <c r="F121" i="36"/>
  <c r="P121" i="36"/>
  <c r="P84" i="36"/>
  <c r="F84" i="36"/>
  <c r="P60" i="36"/>
  <c r="F60" i="36"/>
  <c r="P80" i="36"/>
  <c r="F80" i="36"/>
  <c r="E131" i="36"/>
  <c r="M131" i="36"/>
  <c r="M114" i="36"/>
  <c r="E114" i="36"/>
  <c r="E105" i="36"/>
  <c r="M105" i="36"/>
  <c r="F159" i="36"/>
  <c r="P159" i="36"/>
  <c r="P79" i="36"/>
  <c r="F79" i="36"/>
  <c r="E154" i="36"/>
  <c r="M154" i="36"/>
  <c r="E156" i="36"/>
  <c r="M156" i="36"/>
  <c r="P105" i="36"/>
  <c r="F105" i="36"/>
  <c r="P56" i="36"/>
  <c r="F56" i="36"/>
  <c r="M103" i="36"/>
  <c r="E103" i="36"/>
  <c r="M68" i="36"/>
  <c r="E68" i="36"/>
  <c r="P140" i="36"/>
  <c r="F140" i="36"/>
  <c r="F77" i="36"/>
  <c r="P77" i="36"/>
  <c r="M141" i="36"/>
  <c r="E141" i="36"/>
  <c r="M99" i="36"/>
  <c r="E99" i="36"/>
  <c r="F174" i="36"/>
  <c r="P174" i="36"/>
  <c r="P62" i="36"/>
  <c r="F62" i="36"/>
  <c r="E137" i="36"/>
  <c r="M137" i="36"/>
  <c r="M82" i="36"/>
  <c r="E82" i="36"/>
  <c r="F154" i="36"/>
  <c r="P154" i="36"/>
  <c r="P74" i="36"/>
  <c r="F74" i="36"/>
  <c r="E148" i="36"/>
  <c r="M148" i="36"/>
  <c r="E85" i="36"/>
  <c r="M85" i="36"/>
  <c r="F183" i="36"/>
  <c r="P183" i="36"/>
  <c r="P117" i="36"/>
  <c r="F117" i="36"/>
  <c r="M179" i="36"/>
  <c r="E179" i="36"/>
  <c r="M142" i="36"/>
  <c r="E142" i="36"/>
  <c r="M70" i="36"/>
  <c r="E70" i="36"/>
  <c r="P179" i="36"/>
  <c r="F179" i="36"/>
  <c r="F95" i="36"/>
  <c r="P95" i="36"/>
  <c r="M128" i="36"/>
  <c r="E128" i="36"/>
  <c r="E92" i="36"/>
  <c r="M92" i="36"/>
  <c r="F120" i="36"/>
  <c r="P120" i="36"/>
  <c r="F99" i="36"/>
  <c r="P99" i="36"/>
  <c r="M119" i="36"/>
  <c r="E119" i="36"/>
  <c r="E161" i="36"/>
  <c r="M161" i="36"/>
  <c r="F104" i="36"/>
  <c r="P104" i="36"/>
  <c r="E110" i="36"/>
  <c r="M110" i="36"/>
  <c r="F147" i="36"/>
  <c r="P147" i="36"/>
  <c r="P72" i="36"/>
  <c r="F72" i="36"/>
  <c r="E138" i="36"/>
  <c r="M138" i="36"/>
  <c r="M108" i="36"/>
  <c r="E108" i="36"/>
  <c r="P92" i="36"/>
  <c r="F92" i="36"/>
  <c r="P78" i="36"/>
  <c r="F78" i="36"/>
  <c r="P152" i="36"/>
  <c r="F152" i="36"/>
  <c r="P136" i="36"/>
  <c r="F136" i="36"/>
  <c r="F123" i="36"/>
  <c r="P123" i="36"/>
  <c r="M160" i="36"/>
  <c r="E160" i="36"/>
  <c r="M60" i="36"/>
  <c r="E60" i="36"/>
  <c r="P180" i="36"/>
  <c r="F180" i="36"/>
  <c r="F118" i="36"/>
  <c r="P118" i="36"/>
  <c r="E181" i="36"/>
  <c r="M181" i="36"/>
  <c r="M59" i="36"/>
  <c r="E59" i="36"/>
  <c r="P138" i="36"/>
  <c r="F138" i="36"/>
  <c r="P103" i="36"/>
  <c r="F103" i="36"/>
  <c r="M122" i="36"/>
  <c r="E122" i="36"/>
  <c r="E113" i="36"/>
  <c r="M113" i="36"/>
  <c r="P173" i="36"/>
  <c r="F173" i="36"/>
  <c r="F98" i="36"/>
  <c r="P98" i="36"/>
  <c r="F70" i="36"/>
  <c r="P70" i="36"/>
  <c r="M87" i="34"/>
  <c r="M181" i="34"/>
  <c r="M73" i="34"/>
  <c r="M75" i="34"/>
  <c r="M106" i="34"/>
  <c r="M60" i="34"/>
  <c r="M154" i="34"/>
  <c r="M172" i="34"/>
  <c r="M81" i="34"/>
  <c r="E81" i="34"/>
  <c r="M119" i="34"/>
  <c r="M97" i="34"/>
  <c r="M151" i="34"/>
  <c r="M162" i="34"/>
  <c r="M107" i="34"/>
  <c r="M54" i="34"/>
  <c r="M80" i="34"/>
  <c r="M66" i="34"/>
  <c r="M182" i="34"/>
  <c r="M61" i="34"/>
  <c r="M187" i="34"/>
  <c r="M186" i="34"/>
  <c r="M70" i="34"/>
  <c r="M120" i="34"/>
  <c r="E60" i="34"/>
  <c r="M105" i="34"/>
  <c r="M122" i="34"/>
  <c r="E61" i="34"/>
  <c r="M117" i="34"/>
  <c r="M144" i="34"/>
  <c r="M71" i="34"/>
  <c r="M143" i="34"/>
  <c r="M74" i="34"/>
  <c r="M156" i="34"/>
  <c r="M108" i="34"/>
  <c r="M169" i="34"/>
  <c r="M164" i="34"/>
  <c r="M91" i="34"/>
  <c r="M67" i="34"/>
  <c r="M189" i="34"/>
  <c r="M126" i="34"/>
  <c r="M170" i="34"/>
  <c r="M178" i="34"/>
  <c r="M114" i="34"/>
  <c r="M103" i="34"/>
  <c r="M147" i="34"/>
  <c r="M146" i="34"/>
  <c r="M127" i="34"/>
  <c r="E67" i="34"/>
  <c r="M157" i="34"/>
  <c r="E189" i="34"/>
  <c r="M173" i="34"/>
  <c r="M98" i="34"/>
  <c r="E73" i="34"/>
  <c r="E164" i="34"/>
  <c r="E155" i="34"/>
  <c r="M148" i="34"/>
  <c r="E71" i="34"/>
  <c r="E90" i="34"/>
  <c r="M155" i="34"/>
  <c r="M141" i="34"/>
  <c r="E147" i="34"/>
  <c r="M138" i="34"/>
  <c r="M79" i="34"/>
  <c r="M140" i="34"/>
  <c r="M150" i="34"/>
  <c r="M165" i="34"/>
  <c r="M110" i="34"/>
  <c r="M76" i="34"/>
  <c r="M167" i="34"/>
  <c r="E103" i="34"/>
  <c r="E114" i="34"/>
  <c r="M95" i="34"/>
  <c r="M128" i="34"/>
  <c r="M78" i="34"/>
  <c r="M174" i="34"/>
  <c r="E142" i="34"/>
  <c r="M134" i="34"/>
  <c r="M83" i="34"/>
  <c r="M129" i="34"/>
  <c r="M99" i="34"/>
  <c r="E171" i="34"/>
  <c r="M124" i="34"/>
  <c r="M109" i="34"/>
  <c r="M100" i="34"/>
  <c r="E128" i="34"/>
  <c r="E108" i="34"/>
  <c r="E95" i="34"/>
  <c r="M123" i="34"/>
  <c r="E77" i="34"/>
  <c r="E173" i="34"/>
  <c r="M77" i="34"/>
  <c r="E98" i="34"/>
  <c r="M111" i="34"/>
  <c r="M132" i="34"/>
  <c r="M137" i="34"/>
  <c r="E168" i="34"/>
  <c r="M152" i="34"/>
  <c r="M168" i="34"/>
  <c r="M90" i="34"/>
  <c r="M113" i="34"/>
  <c r="M185" i="34"/>
  <c r="M72" i="34"/>
  <c r="M184" i="34"/>
  <c r="E131" i="34"/>
  <c r="E72" i="34"/>
  <c r="M92" i="34"/>
  <c r="M64" i="34"/>
  <c r="M160" i="34"/>
  <c r="M153" i="34"/>
  <c r="M89" i="34"/>
  <c r="M183" i="34"/>
  <c r="E89" i="34"/>
  <c r="M112" i="34"/>
  <c r="M145" i="34"/>
  <c r="M142" i="34"/>
  <c r="M175" i="34"/>
  <c r="M56" i="34"/>
  <c r="M116" i="34"/>
  <c r="M179" i="34"/>
  <c r="E133" i="34"/>
  <c r="E82" i="34"/>
  <c r="M130" i="34"/>
  <c r="M159" i="34"/>
  <c r="E96" i="34"/>
  <c r="M69" i="34"/>
  <c r="M59" i="34"/>
  <c r="E64" i="34"/>
  <c r="M68" i="34"/>
  <c r="M163" i="34"/>
  <c r="M158" i="34"/>
  <c r="M118" i="34"/>
  <c r="M104" i="34"/>
  <c r="M166" i="34"/>
  <c r="M161" i="34"/>
  <c r="M131" i="34"/>
  <c r="M65" i="34"/>
  <c r="M133" i="34"/>
  <c r="M82" i="34"/>
  <c r="M121" i="34"/>
  <c r="M102" i="34"/>
  <c r="M136" i="34"/>
  <c r="E139" i="34"/>
  <c r="E87" i="34"/>
  <c r="M176" i="34"/>
  <c r="M88" i="34"/>
  <c r="M139" i="34"/>
  <c r="E149" i="34"/>
  <c r="M180" i="34"/>
  <c r="M86" i="34"/>
  <c r="E180" i="34"/>
  <c r="M57" i="34"/>
  <c r="M188" i="34"/>
  <c r="E187" i="34"/>
  <c r="M101" i="34"/>
  <c r="M135" i="34"/>
  <c r="M85" i="34"/>
  <c r="M171" i="34"/>
  <c r="E170" i="34"/>
  <c r="E84" i="34"/>
  <c r="M125" i="34"/>
  <c r="M84" i="34"/>
  <c r="E125" i="34"/>
  <c r="M177" i="34"/>
  <c r="E177" i="34"/>
  <c r="M55" i="34"/>
  <c r="M58" i="34"/>
  <c r="M149" i="34"/>
  <c r="M96" i="34"/>
  <c r="M94" i="34"/>
  <c r="M115" i="34"/>
  <c r="E115" i="34"/>
  <c r="M62" i="34"/>
  <c r="M93" i="34"/>
  <c r="M63" i="34"/>
  <c r="L83" i="32"/>
  <c r="E83" i="32" s="1"/>
  <c r="L110" i="32"/>
  <c r="E110" i="32" s="1"/>
  <c r="L68" i="32"/>
  <c r="E68" i="32" s="1"/>
  <c r="L79" i="32"/>
  <c r="E79" i="32" s="1"/>
  <c r="L74" i="32"/>
  <c r="E74" i="32" s="1"/>
  <c r="L139" i="32"/>
  <c r="E139" i="32" s="1"/>
  <c r="L103" i="32"/>
  <c r="E103" i="32" s="1"/>
  <c r="L153" i="32"/>
  <c r="E153" i="32" s="1"/>
  <c r="L185" i="32"/>
  <c r="E185" i="32" s="1"/>
  <c r="L152" i="32"/>
  <c r="E152" i="32" s="1"/>
  <c r="L107" i="32"/>
  <c r="E107" i="32" s="1"/>
  <c r="L133" i="32"/>
  <c r="E133" i="32" s="1"/>
  <c r="L97" i="32"/>
  <c r="E97" i="32" s="1"/>
  <c r="L87" i="32"/>
  <c r="E87" i="32" s="1"/>
  <c r="L166" i="32"/>
  <c r="E166" i="32" s="1"/>
  <c r="L65" i="32"/>
  <c r="E65" i="32" s="1"/>
  <c r="L63" i="32"/>
  <c r="E63" i="32" s="1"/>
  <c r="L100" i="32"/>
  <c r="E100" i="32" s="1"/>
  <c r="L129" i="32"/>
  <c r="E129" i="32" s="1"/>
  <c r="L80" i="32"/>
  <c r="E80" i="32" s="1"/>
  <c r="L147" i="32"/>
  <c r="E147" i="32" s="1"/>
  <c r="L180" i="32"/>
  <c r="E180" i="32" s="1"/>
  <c r="L159" i="32"/>
  <c r="E159" i="32" s="1"/>
  <c r="L164" i="32"/>
  <c r="E164" i="32" s="1"/>
  <c r="L75" i="32"/>
  <c r="E75" i="32" s="1"/>
  <c r="L146" i="32"/>
  <c r="E146" i="32" s="1"/>
  <c r="L102" i="32"/>
  <c r="E102" i="32" s="1"/>
  <c r="L186" i="32"/>
  <c r="L115" i="32"/>
  <c r="E115" i="32" s="1"/>
  <c r="L117" i="32"/>
  <c r="E117" i="32" s="1"/>
  <c r="L130" i="32"/>
  <c r="E130" i="32" s="1"/>
  <c r="L78" i="32"/>
  <c r="E78" i="32" s="1"/>
  <c r="L162" i="32"/>
  <c r="E162" i="32" s="1"/>
  <c r="L149" i="32"/>
  <c r="E149" i="32" s="1"/>
  <c r="L144" i="32"/>
  <c r="E144" i="32" s="1"/>
  <c r="L131" i="32"/>
  <c r="E131" i="32" s="1"/>
  <c r="L158" i="32"/>
  <c r="E158" i="32" s="1"/>
  <c r="L118" i="32"/>
  <c r="E118" i="32" s="1"/>
  <c r="L67" i="32"/>
  <c r="E67" i="32" s="1"/>
  <c r="L145" i="32"/>
  <c r="E145" i="32" s="1"/>
  <c r="L60" i="32"/>
  <c r="E60" i="32" s="1"/>
  <c r="L154" i="32"/>
  <c r="E154" i="32" s="1"/>
  <c r="L76" i="32"/>
  <c r="E76" i="32" s="1"/>
  <c r="L119" i="32"/>
  <c r="E119" i="32" s="1"/>
  <c r="L57" i="32"/>
  <c r="E57" i="32" s="1"/>
  <c r="L156" i="32"/>
  <c r="E156" i="32" s="1"/>
  <c r="L122" i="32"/>
  <c r="E122" i="32" s="1"/>
  <c r="L165" i="32"/>
  <c r="E165" i="32" s="1"/>
  <c r="L111" i="32"/>
  <c r="E111" i="32" s="1"/>
  <c r="L155" i="32"/>
  <c r="E155" i="32" s="1"/>
  <c r="L106" i="32"/>
  <c r="M107" i="32" s="1"/>
  <c r="L168" i="32"/>
  <c r="E168" i="32" s="1"/>
  <c r="L163" i="32"/>
  <c r="E163" i="32" s="1"/>
  <c r="L108" i="32"/>
  <c r="E108" i="32" s="1"/>
  <c r="L59" i="32"/>
  <c r="E59" i="32" s="1"/>
  <c r="L81" i="32"/>
  <c r="E81" i="32" s="1"/>
  <c r="L140" i="32"/>
  <c r="E140" i="32" s="1"/>
  <c r="L91" i="32"/>
  <c r="E91" i="32" s="1"/>
  <c r="L170" i="32"/>
  <c r="E170" i="32" s="1"/>
  <c r="L114" i="32"/>
  <c r="E114" i="32" s="1"/>
  <c r="L62" i="32"/>
  <c r="E62" i="32" s="1"/>
  <c r="L172" i="32"/>
  <c r="E172" i="32" s="1"/>
  <c r="L89" i="32"/>
  <c r="E89" i="32" s="1"/>
  <c r="L64" i="32"/>
  <c r="E64" i="32" s="1"/>
  <c r="L88" i="32"/>
  <c r="E88" i="32" s="1"/>
  <c r="L55" i="32"/>
  <c r="E55" i="32" s="1"/>
  <c r="L93" i="32"/>
  <c r="E93" i="32" s="1"/>
  <c r="L95" i="32"/>
  <c r="E95" i="32" s="1"/>
  <c r="L174" i="32"/>
  <c r="L92" i="32"/>
  <c r="E92" i="32" s="1"/>
  <c r="L121" i="32"/>
  <c r="E121" i="32" s="1"/>
  <c r="L136" i="32"/>
  <c r="E136" i="32" s="1"/>
  <c r="L56" i="32"/>
  <c r="E56" i="32" s="1"/>
  <c r="L141" i="32"/>
  <c r="E141" i="32" s="1"/>
  <c r="L69" i="32"/>
  <c r="E69" i="32" s="1"/>
  <c r="L173" i="32"/>
  <c r="E173" i="32" s="1"/>
  <c r="L135" i="32"/>
  <c r="E135" i="32" s="1"/>
  <c r="L73" i="32"/>
  <c r="E73" i="32" s="1"/>
  <c r="L112" i="32"/>
  <c r="E112" i="32" s="1"/>
  <c r="L178" i="32"/>
  <c r="E178" i="32" s="1"/>
  <c r="L125" i="32"/>
  <c r="E125" i="32" s="1"/>
  <c r="L143" i="32"/>
  <c r="E143" i="32" s="1"/>
  <c r="L113" i="32"/>
  <c r="E113" i="32" s="1"/>
  <c r="L160" i="32"/>
  <c r="E160" i="32" s="1"/>
  <c r="L70" i="32"/>
  <c r="E70" i="32" s="1"/>
  <c r="L150" i="32"/>
  <c r="E150" i="32" s="1"/>
  <c r="L134" i="32"/>
  <c r="E134" i="32" s="1"/>
  <c r="L120" i="32"/>
  <c r="E120" i="32" s="1"/>
  <c r="L66" i="32"/>
  <c r="E66" i="32" s="1"/>
  <c r="L98" i="32"/>
  <c r="E98" i="32" s="1"/>
  <c r="L187" i="32"/>
  <c r="L176" i="32"/>
  <c r="E176" i="32" s="1"/>
  <c r="L151" i="32"/>
  <c r="E151" i="32" s="1"/>
  <c r="L148" i="32"/>
  <c r="E148" i="32" s="1"/>
  <c r="L182" i="32"/>
  <c r="E182" i="32" s="1"/>
  <c r="L127" i="32"/>
  <c r="E127" i="32" s="1"/>
  <c r="L132" i="32"/>
  <c r="L123" i="32"/>
  <c r="E123" i="32" s="1"/>
  <c r="L96" i="32"/>
  <c r="E96" i="32" s="1"/>
  <c r="L157" i="32"/>
  <c r="L128" i="32"/>
  <c r="E128" i="32" s="1"/>
  <c r="L189" i="32"/>
  <c r="E189" i="32" s="1"/>
  <c r="L126" i="32"/>
  <c r="E126" i="32" s="1"/>
  <c r="L58" i="32"/>
  <c r="E58" i="32" s="1"/>
  <c r="L61" i="32"/>
  <c r="E61" i="32" s="1"/>
  <c r="L104" i="32"/>
  <c r="E104" i="32" s="1"/>
  <c r="L77" i="32"/>
  <c r="M77" i="32" s="1"/>
  <c r="L124" i="32"/>
  <c r="E124" i="32" s="1"/>
  <c r="L90" i="32"/>
  <c r="L142" i="32"/>
  <c r="E142" i="32" s="1"/>
  <c r="L171" i="32"/>
  <c r="L188" i="32"/>
  <c r="E184" i="32"/>
  <c r="O187" i="32"/>
  <c r="O176" i="32"/>
  <c r="O183" i="32"/>
  <c r="O185" i="32"/>
  <c r="O179" i="32"/>
  <c r="O189" i="32"/>
  <c r="O175" i="32"/>
  <c r="L183" i="32"/>
  <c r="L177" i="32"/>
  <c r="O177" i="32"/>
  <c r="O181" i="32"/>
  <c r="O182" i="32"/>
  <c r="L99" i="32"/>
  <c r="L85" i="32"/>
  <c r="E85" i="32" s="1"/>
  <c r="L161" i="32"/>
  <c r="E161" i="32" s="1"/>
  <c r="L84" i="32"/>
  <c r="L138" i="32"/>
  <c r="E138" i="32" s="1"/>
  <c r="L105" i="32"/>
  <c r="E105" i="32" s="1"/>
  <c r="L109" i="32"/>
  <c r="E109" i="32" s="1"/>
  <c r="O188" i="32"/>
  <c r="O174" i="32"/>
  <c r="L179" i="32"/>
  <c r="L181" i="32"/>
  <c r="O186" i="32"/>
  <c r="L167" i="32"/>
  <c r="E167" i="32" s="1"/>
  <c r="L137" i="32"/>
  <c r="E137" i="32" s="1"/>
  <c r="L86" i="32"/>
  <c r="E86" i="32" s="1"/>
  <c r="L82" i="32"/>
  <c r="E82" i="32" s="1"/>
  <c r="L116" i="32"/>
  <c r="E116" i="32" s="1"/>
  <c r="L94" i="32"/>
  <c r="E94" i="32" s="1"/>
  <c r="L71" i="32"/>
  <c r="E71" i="32" s="1"/>
  <c r="L72" i="32"/>
  <c r="E72" i="32" s="1"/>
  <c r="L101" i="32"/>
  <c r="L169" i="32"/>
  <c r="E169" i="32" s="1"/>
  <c r="L54" i="32"/>
  <c r="E54" i="32" s="1"/>
  <c r="O184" i="32"/>
  <c r="O178" i="32"/>
  <c r="L175" i="32"/>
  <c r="O180" i="32"/>
  <c r="O151" i="32"/>
  <c r="F151" i="32" s="1"/>
  <c r="O86" i="32"/>
  <c r="F86" i="32" s="1"/>
  <c r="O172" i="32"/>
  <c r="F172" i="32" s="1"/>
  <c r="O139" i="32"/>
  <c r="F139" i="32" s="1"/>
  <c r="O149" i="32"/>
  <c r="F149" i="32" s="1"/>
  <c r="O138" i="32"/>
  <c r="F138" i="32" s="1"/>
  <c r="O71" i="32"/>
  <c r="F71" i="32" s="1"/>
  <c r="O145" i="32"/>
  <c r="O110" i="32"/>
  <c r="F110" i="32" s="1"/>
  <c r="O99" i="32"/>
  <c r="F99" i="32" s="1"/>
  <c r="O144" i="32"/>
  <c r="F144" i="32" s="1"/>
  <c r="O155" i="32"/>
  <c r="F155" i="32" s="1"/>
  <c r="O120" i="32"/>
  <c r="F120" i="32" s="1"/>
  <c r="O61" i="32"/>
  <c r="F61" i="32" s="1"/>
  <c r="O169" i="32"/>
  <c r="F169" i="32" s="1"/>
  <c r="O64" i="32"/>
  <c r="F64" i="32" s="1"/>
  <c r="O65" i="32"/>
  <c r="O95" i="32"/>
  <c r="F95" i="32" s="1"/>
  <c r="O111" i="32"/>
  <c r="F111" i="32" s="1"/>
  <c r="O152" i="32"/>
  <c r="F152" i="32" s="1"/>
  <c r="O153" i="32"/>
  <c r="F153" i="32" s="1"/>
  <c r="O105" i="32"/>
  <c r="O79" i="32"/>
  <c r="O164" i="32"/>
  <c r="F164" i="32" s="1"/>
  <c r="O89" i="32"/>
  <c r="F89" i="32" s="1"/>
  <c r="O159" i="32"/>
  <c r="O156" i="32"/>
  <c r="F156" i="32" s="1"/>
  <c r="O55" i="32"/>
  <c r="F55" i="32" s="1"/>
  <c r="O74" i="32"/>
  <c r="F74" i="32" s="1"/>
  <c r="O57" i="32"/>
  <c r="F57" i="32" s="1"/>
  <c r="O83" i="32"/>
  <c r="F83" i="32" s="1"/>
  <c r="O158" i="32"/>
  <c r="F158" i="32" s="1"/>
  <c r="O163" i="32"/>
  <c r="F163" i="32" s="1"/>
  <c r="O173" i="32"/>
  <c r="F173" i="32" s="1"/>
  <c r="O91" i="32"/>
  <c r="F91" i="32" s="1"/>
  <c r="O165" i="32"/>
  <c r="F165" i="32" s="1"/>
  <c r="O146" i="32"/>
  <c r="F146" i="32" s="1"/>
  <c r="O73" i="32"/>
  <c r="F73" i="32" s="1"/>
  <c r="O126" i="32"/>
  <c r="F126" i="32" s="1"/>
  <c r="O154" i="32"/>
  <c r="F154" i="32" s="1"/>
  <c r="O82" i="32"/>
  <c r="F82" i="32" s="1"/>
  <c r="O72" i="32"/>
  <c r="F72" i="32" s="1"/>
  <c r="O166" i="32"/>
  <c r="F166" i="32" s="1"/>
  <c r="O132" i="32"/>
  <c r="F132" i="32" s="1"/>
  <c r="O119" i="32"/>
  <c r="F119" i="32" s="1"/>
  <c r="O170" i="32"/>
  <c r="F170" i="32" s="1"/>
  <c r="O93" i="32"/>
  <c r="F93" i="32" s="1"/>
  <c r="O80" i="32"/>
  <c r="F80" i="32" s="1"/>
  <c r="O113" i="32"/>
  <c r="F113" i="32" s="1"/>
  <c r="O148" i="32"/>
  <c r="P148" i="32" s="1"/>
  <c r="O76" i="32"/>
  <c r="F76" i="32" s="1"/>
  <c r="O127" i="32"/>
  <c r="F127" i="32" s="1"/>
  <c r="O63" i="32"/>
  <c r="F63" i="32" s="1"/>
  <c r="O109" i="32"/>
  <c r="O102" i="32"/>
  <c r="F102" i="32" s="1"/>
  <c r="O136" i="32"/>
  <c r="F136" i="32" s="1"/>
  <c r="O167" i="32"/>
  <c r="F167" i="32" s="1"/>
  <c r="O54" i="32"/>
  <c r="F54" i="32" s="1"/>
  <c r="O56" i="32"/>
  <c r="F56" i="32" s="1"/>
  <c r="O137" i="32"/>
  <c r="F137" i="32" s="1"/>
  <c r="O78" i="32"/>
  <c r="F78" i="32" s="1"/>
  <c r="O130" i="32"/>
  <c r="F130" i="32" s="1"/>
  <c r="O66" i="32"/>
  <c r="F66" i="32" s="1"/>
  <c r="O88" i="32"/>
  <c r="F88" i="32" s="1"/>
  <c r="O171" i="32"/>
  <c r="F171" i="32" s="1"/>
  <c r="O77" i="32"/>
  <c r="F77" i="32" s="1"/>
  <c r="O115" i="32"/>
  <c r="F115" i="32" s="1"/>
  <c r="O123" i="32"/>
  <c r="O62" i="32"/>
  <c r="F62" i="32" s="1"/>
  <c r="O125" i="32"/>
  <c r="F125" i="32" s="1"/>
  <c r="O108" i="32"/>
  <c r="F108" i="32" s="1"/>
  <c r="O104" i="32"/>
  <c r="F104" i="32" s="1"/>
  <c r="O107" i="32"/>
  <c r="F107" i="32" s="1"/>
  <c r="O90" i="32"/>
  <c r="F90" i="32" s="1"/>
  <c r="O84" i="32"/>
  <c r="F84" i="32" s="1"/>
  <c r="O118" i="32"/>
  <c r="F118" i="32" s="1"/>
  <c r="O117" i="32"/>
  <c r="F117" i="32" s="1"/>
  <c r="O114" i="32"/>
  <c r="F114" i="32" s="1"/>
  <c r="O128" i="32"/>
  <c r="F128" i="32" s="1"/>
  <c r="O75" i="32"/>
  <c r="F75" i="32" s="1"/>
  <c r="O94" i="32"/>
  <c r="F94" i="32" s="1"/>
  <c r="O60" i="32"/>
  <c r="F60" i="32" s="1"/>
  <c r="O100" i="32"/>
  <c r="F100" i="32" s="1"/>
  <c r="O142" i="32"/>
  <c r="F142" i="32" s="1"/>
  <c r="O103" i="32"/>
  <c r="F103" i="32" s="1"/>
  <c r="O168" i="32"/>
  <c r="F168" i="32" s="1"/>
  <c r="O162" i="32"/>
  <c r="F162" i="32" s="1"/>
  <c r="O121" i="32"/>
  <c r="F121" i="32" s="1"/>
  <c r="O161" i="32"/>
  <c r="F161" i="32" s="1"/>
  <c r="O131" i="32"/>
  <c r="F131" i="32" s="1"/>
  <c r="O133" i="32"/>
  <c r="F133" i="32" s="1"/>
  <c r="O157" i="32"/>
  <c r="F157" i="32" s="1"/>
  <c r="O106" i="32"/>
  <c r="F106" i="32" s="1"/>
  <c r="O129" i="32"/>
  <c r="F129" i="32" s="1"/>
  <c r="O68" i="32"/>
  <c r="F68" i="32" s="1"/>
  <c r="O101" i="32"/>
  <c r="F101" i="32" s="1"/>
  <c r="O160" i="32"/>
  <c r="F160" i="32" s="1"/>
  <c r="O59" i="32"/>
  <c r="F59" i="32" s="1"/>
  <c r="O96" i="32"/>
  <c r="F96" i="32" s="1"/>
  <c r="O140" i="32"/>
  <c r="F140" i="32" s="1"/>
  <c r="O85" i="32"/>
  <c r="O112" i="32"/>
  <c r="F112" i="32" s="1"/>
  <c r="O81" i="32"/>
  <c r="F81" i="32" s="1"/>
  <c r="O143" i="32"/>
  <c r="F143" i="32" s="1"/>
  <c r="O92" i="32"/>
  <c r="F92" i="32" s="1"/>
  <c r="O150" i="32"/>
  <c r="F150" i="32" s="1"/>
  <c r="O70" i="32"/>
  <c r="F70" i="32" s="1"/>
  <c r="O135" i="32"/>
  <c r="F135" i="32" s="1"/>
  <c r="O69" i="32"/>
  <c r="F69" i="32" s="1"/>
  <c r="O98" i="32"/>
  <c r="O97" i="32"/>
  <c r="O122" i="32"/>
  <c r="F122" i="32" s="1"/>
  <c r="O87" i="32"/>
  <c r="F87" i="32" s="1"/>
  <c r="O124" i="32"/>
  <c r="F124" i="32" s="1"/>
  <c r="O141" i="32"/>
  <c r="O116" i="32"/>
  <c r="F116" i="32" s="1"/>
  <c r="O134" i="32"/>
  <c r="F134" i="32" s="1"/>
  <c r="O58" i="32"/>
  <c r="F58" i="32" s="1"/>
  <c r="O67" i="32"/>
  <c r="F67" i="32" s="1"/>
  <c r="M141" i="32" l="1"/>
  <c r="M185" i="32"/>
  <c r="M140" i="32"/>
  <c r="M76" i="32"/>
  <c r="M168" i="32"/>
  <c r="M186" i="32"/>
  <c r="M155" i="32"/>
  <c r="M63" i="32"/>
  <c r="M187" i="32"/>
  <c r="M158" i="32"/>
  <c r="M163" i="32"/>
  <c r="M80" i="32"/>
  <c r="M100" i="32"/>
  <c r="E186" i="32"/>
  <c r="M133" i="32"/>
  <c r="E157" i="32"/>
  <c r="M75" i="32"/>
  <c r="M94" i="32"/>
  <c r="M144" i="32"/>
  <c r="M153" i="32"/>
  <c r="M159" i="32"/>
  <c r="M145" i="32"/>
  <c r="M104" i="32"/>
  <c r="M130" i="32"/>
  <c r="M68" i="32"/>
  <c r="M131" i="32"/>
  <c r="M91" i="32"/>
  <c r="M152" i="32"/>
  <c r="M160" i="32"/>
  <c r="M60" i="32"/>
  <c r="M89" i="32"/>
  <c r="M103" i="32"/>
  <c r="M121" i="32"/>
  <c r="M79" i="32"/>
  <c r="M154" i="32"/>
  <c r="M65" i="32"/>
  <c r="M169" i="32"/>
  <c r="M162" i="32"/>
  <c r="M105" i="32"/>
  <c r="M166" i="32"/>
  <c r="M146" i="32"/>
  <c r="M126" i="32"/>
  <c r="M106" i="32"/>
  <c r="M170" i="32"/>
  <c r="E187" i="32"/>
  <c r="E106" i="32"/>
  <c r="M81" i="32"/>
  <c r="M95" i="32"/>
  <c r="M102" i="32"/>
  <c r="M171" i="32"/>
  <c r="M67" i="32"/>
  <c r="M113" i="32"/>
  <c r="M70" i="32"/>
  <c r="M174" i="32"/>
  <c r="M62" i="32"/>
  <c r="M115" i="32"/>
  <c r="M97" i="32"/>
  <c r="M119" i="32"/>
  <c r="E171" i="32"/>
  <c r="E90" i="32"/>
  <c r="M55" i="32"/>
  <c r="M122" i="32"/>
  <c r="M98" i="32"/>
  <c r="M108" i="32"/>
  <c r="M156" i="32"/>
  <c r="E174" i="32"/>
  <c r="M92" i="32"/>
  <c r="M150" i="32"/>
  <c r="M90" i="32"/>
  <c r="M87" i="32"/>
  <c r="M85" i="32"/>
  <c r="M157" i="32"/>
  <c r="M110" i="32"/>
  <c r="M172" i="32"/>
  <c r="M83" i="32"/>
  <c r="M118" i="32"/>
  <c r="M147" i="32"/>
  <c r="M114" i="32"/>
  <c r="M151" i="32"/>
  <c r="M88" i="32"/>
  <c r="M86" i="32"/>
  <c r="M69" i="32"/>
  <c r="M188" i="32"/>
  <c r="M59" i="32"/>
  <c r="M109" i="32"/>
  <c r="M129" i="32"/>
  <c r="M82" i="32"/>
  <c r="M165" i="32"/>
  <c r="M143" i="32"/>
  <c r="M128" i="32"/>
  <c r="M120" i="32"/>
  <c r="M164" i="32"/>
  <c r="M127" i="32"/>
  <c r="M58" i="32"/>
  <c r="M148" i="32"/>
  <c r="M182" i="32"/>
  <c r="M149" i="32"/>
  <c r="M137" i="32"/>
  <c r="M93" i="32"/>
  <c r="M173" i="32"/>
  <c r="M136" i="32"/>
  <c r="M74" i="32"/>
  <c r="M64" i="32"/>
  <c r="M142" i="32"/>
  <c r="M189" i="32"/>
  <c r="M176" i="32"/>
  <c r="M132" i="32"/>
  <c r="E132" i="32"/>
  <c r="M139" i="32"/>
  <c r="M61" i="32"/>
  <c r="M66" i="32"/>
  <c r="M56" i="32"/>
  <c r="E101" i="32"/>
  <c r="M57" i="32"/>
  <c r="M125" i="32"/>
  <c r="M138" i="32"/>
  <c r="E84" i="32"/>
  <c r="M161" i="32"/>
  <c r="M84" i="32"/>
  <c r="M78" i="32"/>
  <c r="E77" i="32"/>
  <c r="M96" i="32"/>
  <c r="M124" i="32"/>
  <c r="E188" i="32"/>
  <c r="M123" i="32"/>
  <c r="M73" i="32"/>
  <c r="E99" i="32"/>
  <c r="P177" i="32"/>
  <c r="F177" i="32"/>
  <c r="P176" i="32"/>
  <c r="F176" i="32"/>
  <c r="M177" i="32"/>
  <c r="E177" i="32"/>
  <c r="M167" i="32"/>
  <c r="P186" i="32"/>
  <c r="F186" i="32"/>
  <c r="M178" i="32"/>
  <c r="M183" i="32"/>
  <c r="E183" i="32"/>
  <c r="P185" i="32"/>
  <c r="F185" i="32"/>
  <c r="M101" i="32"/>
  <c r="P180" i="32"/>
  <c r="F180" i="32"/>
  <c r="E181" i="32"/>
  <c r="M181" i="32"/>
  <c r="F181" i="32"/>
  <c r="P181" i="32"/>
  <c r="P175" i="32"/>
  <c r="F175" i="32"/>
  <c r="P179" i="32"/>
  <c r="F179" i="32"/>
  <c r="M175" i="32"/>
  <c r="E175" i="32"/>
  <c r="E179" i="32"/>
  <c r="M179" i="32"/>
  <c r="F189" i="32"/>
  <c r="P189" i="32"/>
  <c r="M180" i="32"/>
  <c r="P174" i="32"/>
  <c r="F174" i="32"/>
  <c r="P187" i="32"/>
  <c r="F187" i="32"/>
  <c r="M116" i="32"/>
  <c r="M99" i="32"/>
  <c r="P184" i="32"/>
  <c r="F184" i="32"/>
  <c r="P188" i="32"/>
  <c r="F188" i="32"/>
  <c r="P182" i="32"/>
  <c r="F182" i="32"/>
  <c r="M184" i="32"/>
  <c r="P178" i="32"/>
  <c r="F178" i="32"/>
  <c r="M117" i="32"/>
  <c r="P183" i="32"/>
  <c r="F183" i="32"/>
  <c r="P152" i="32"/>
  <c r="P86" i="32"/>
  <c r="P145" i="32"/>
  <c r="P79" i="32"/>
  <c r="P146" i="32"/>
  <c r="F145" i="32"/>
  <c r="P83" i="32"/>
  <c r="F79" i="32"/>
  <c r="P74" i="32"/>
  <c r="P167" i="32"/>
  <c r="P66" i="32"/>
  <c r="P139" i="32"/>
  <c r="P80" i="32"/>
  <c r="P147" i="32"/>
  <c r="P153" i="32"/>
  <c r="P111" i="32"/>
  <c r="P105" i="32"/>
  <c r="P110" i="32"/>
  <c r="P159" i="32"/>
  <c r="P65" i="32"/>
  <c r="P164" i="32"/>
  <c r="P166" i="32"/>
  <c r="F105" i="32"/>
  <c r="P55" i="32"/>
  <c r="F148" i="32"/>
  <c r="F65" i="32"/>
  <c r="P99" i="32"/>
  <c r="P149" i="32"/>
  <c r="P172" i="32"/>
  <c r="P142" i="32"/>
  <c r="P56" i="32"/>
  <c r="P119" i="32"/>
  <c r="P100" i="32"/>
  <c r="P156" i="32"/>
  <c r="F109" i="32"/>
  <c r="P85" i="32"/>
  <c r="P170" i="32"/>
  <c r="F159" i="32"/>
  <c r="P57" i="32"/>
  <c r="P120" i="32"/>
  <c r="P78" i="32"/>
  <c r="P154" i="32"/>
  <c r="P155" i="32"/>
  <c r="P171" i="32"/>
  <c r="P165" i="32"/>
  <c r="P173" i="32"/>
  <c r="P103" i="32"/>
  <c r="P128" i="32"/>
  <c r="P137" i="32"/>
  <c r="P72" i="32"/>
  <c r="P127" i="32"/>
  <c r="P138" i="32"/>
  <c r="P64" i="32"/>
  <c r="P73" i="32"/>
  <c r="P97" i="32"/>
  <c r="P62" i="32"/>
  <c r="P134" i="32"/>
  <c r="P75" i="32"/>
  <c r="P136" i="32"/>
  <c r="P158" i="32"/>
  <c r="P126" i="32"/>
  <c r="P77" i="32"/>
  <c r="F98" i="32"/>
  <c r="P94" i="32"/>
  <c r="P113" i="32"/>
  <c r="P76" i="32"/>
  <c r="P118" i="32"/>
  <c r="P93" i="32"/>
  <c r="P84" i="32"/>
  <c r="P67" i="32"/>
  <c r="P63" i="32"/>
  <c r="P89" i="32"/>
  <c r="P124" i="32"/>
  <c r="P96" i="32"/>
  <c r="P169" i="32"/>
  <c r="P125" i="32"/>
  <c r="P106" i="32"/>
  <c r="P70" i="32"/>
  <c r="P107" i="32"/>
  <c r="P71" i="32"/>
  <c r="P168" i="32"/>
  <c r="P114" i="32"/>
  <c r="P109" i="32"/>
  <c r="P108" i="32"/>
  <c r="F123" i="32"/>
  <c r="P90" i="32"/>
  <c r="P61" i="32"/>
  <c r="P163" i="32"/>
  <c r="P112" i="32"/>
  <c r="P91" i="32"/>
  <c r="P115" i="32"/>
  <c r="P95" i="32"/>
  <c r="F85" i="32"/>
  <c r="P116" i="32"/>
  <c r="P82" i="32"/>
  <c r="P161" i="32"/>
  <c r="P160" i="32"/>
  <c r="P102" i="32"/>
  <c r="P135" i="32"/>
  <c r="P140" i="32"/>
  <c r="F141" i="32"/>
  <c r="P141" i="32"/>
  <c r="P144" i="32"/>
  <c r="P87" i="32"/>
  <c r="P150" i="32"/>
  <c r="P122" i="32"/>
  <c r="P129" i="32"/>
  <c r="P104" i="32"/>
  <c r="P130" i="32"/>
  <c r="P88" i="32"/>
  <c r="P157" i="32"/>
  <c r="P132" i="32"/>
  <c r="P131" i="32"/>
  <c r="P101" i="32"/>
  <c r="P143" i="32"/>
  <c r="P151" i="32"/>
  <c r="P133" i="32"/>
  <c r="P117" i="32"/>
  <c r="P69" i="32"/>
  <c r="P121" i="32"/>
  <c r="P98" i="32"/>
  <c r="P92" i="32"/>
  <c r="P68" i="32"/>
  <c r="P58" i="32"/>
  <c r="P162" i="32"/>
  <c r="P60" i="32"/>
  <c r="F97" i="32"/>
  <c r="P81" i="32"/>
  <c r="P59" i="32"/>
  <c r="P123" i="32"/>
  <c r="M71" i="32"/>
  <c r="M134" i="32"/>
  <c r="M72" i="32"/>
  <c r="M111" i="32"/>
  <c r="M112" i="32"/>
  <c r="M135" i="32"/>
</calcChain>
</file>

<file path=xl/sharedStrings.xml><?xml version="1.0" encoding="utf-8"?>
<sst xmlns="http://schemas.openxmlformats.org/spreadsheetml/2006/main" count="280" uniqueCount="72">
  <si>
    <t>日付</t>
    <rPh sb="0" eb="2">
      <t>ヒヅケ</t>
    </rPh>
    <phoneticPr fontId="1"/>
  </si>
  <si>
    <t>発生数</t>
    <rPh sb="0" eb="2">
      <t>ハッセイ</t>
    </rPh>
    <rPh sb="2" eb="3">
      <t>スウ</t>
    </rPh>
    <phoneticPr fontId="1"/>
  </si>
  <si>
    <t>修正指数曲線</t>
    <rPh sb="0" eb="2">
      <t>シュウセイ</t>
    </rPh>
    <rPh sb="2" eb="4">
      <t>シスウ</t>
    </rPh>
    <rPh sb="4" eb="6">
      <t>キョクセン</t>
    </rPh>
    <phoneticPr fontId="1"/>
  </si>
  <si>
    <t>S1</t>
    <phoneticPr fontId="1"/>
  </si>
  <si>
    <t>S2</t>
    <phoneticPr fontId="1"/>
  </si>
  <si>
    <t>S3</t>
    <phoneticPr fontId="1"/>
  </si>
  <si>
    <t>b</t>
    <phoneticPr fontId="1"/>
  </si>
  <si>
    <t>a</t>
    <phoneticPr fontId="1"/>
  </si>
  <si>
    <t>K</t>
    <phoneticPr fontId="1"/>
  </si>
  <si>
    <t>n</t>
    <phoneticPr fontId="1"/>
  </si>
  <si>
    <t>Y1</t>
    <phoneticPr fontId="1"/>
  </si>
  <si>
    <t>ロジスティック曲線</t>
    <rPh sb="7" eb="9">
      <t>キョクセン</t>
    </rPh>
    <phoneticPr fontId="1"/>
  </si>
  <si>
    <t>y</t>
    <phoneticPr fontId="1"/>
  </si>
  <si>
    <t>1/y</t>
    <phoneticPr fontId="1"/>
  </si>
  <si>
    <t>β</t>
    <phoneticPr fontId="1"/>
  </si>
  <si>
    <t>γ</t>
    <phoneticPr fontId="1"/>
  </si>
  <si>
    <t>α</t>
    <phoneticPr fontId="1"/>
  </si>
  <si>
    <t>Y2</t>
    <phoneticPr fontId="1"/>
  </si>
  <si>
    <t>ゴンペルツ曲線</t>
    <rPh sb="5" eb="7">
      <t>キョクセン</t>
    </rPh>
    <phoneticPr fontId="1"/>
  </si>
  <si>
    <t>ln(y)</t>
    <phoneticPr fontId="1"/>
  </si>
  <si>
    <t>Y3</t>
    <phoneticPr fontId="1"/>
  </si>
  <si>
    <t>3点推定の端数データの退避</t>
    <rPh sb="1" eb="2">
      <t>テン</t>
    </rPh>
    <rPh sb="2" eb="4">
      <t>スイテイ</t>
    </rPh>
    <rPh sb="5" eb="7">
      <t>ハスウ</t>
    </rPh>
    <rPh sb="11" eb="13">
      <t>タイヒ</t>
    </rPh>
    <phoneticPr fontId="1"/>
  </si>
  <si>
    <t>t</t>
    <phoneticPr fontId="1"/>
  </si>
  <si>
    <t>C</t>
    <phoneticPr fontId="1"/>
  </si>
  <si>
    <t>感染率</t>
    <rPh sb="0" eb="2">
      <t>カンセン</t>
    </rPh>
    <rPh sb="2" eb="3">
      <t>リツ</t>
    </rPh>
    <phoneticPr fontId="1"/>
  </si>
  <si>
    <t>重症者数</t>
    <rPh sb="0" eb="2">
      <t>ジュウショウ</t>
    </rPh>
    <rPh sb="2" eb="3">
      <t>シャ</t>
    </rPh>
    <rPh sb="3" eb="4">
      <t>スウ</t>
    </rPh>
    <phoneticPr fontId="1"/>
  </si>
  <si>
    <t>重症化率</t>
    <rPh sb="0" eb="3">
      <t>ジュウショウカ</t>
    </rPh>
    <rPh sb="3" eb="4">
      <t>リツ</t>
    </rPh>
    <phoneticPr fontId="1"/>
  </si>
  <si>
    <t>感染者数</t>
    <rPh sb="0" eb="3">
      <t>カンセンシャ</t>
    </rPh>
    <rPh sb="3" eb="4">
      <t>スウ</t>
    </rPh>
    <phoneticPr fontId="1"/>
  </si>
  <si>
    <t>大阪府における 2020年3月2日～2020年5月21日までの新規陽性者数累計の推移と各種成長曲線への当てはめ</t>
    <rPh sb="0" eb="3">
      <t>オオサカフ</t>
    </rPh>
    <rPh sb="12" eb="13">
      <t>ネン</t>
    </rPh>
    <rPh sb="14" eb="15">
      <t>ガツ</t>
    </rPh>
    <rPh sb="16" eb="17">
      <t>ニチ</t>
    </rPh>
    <rPh sb="22" eb="23">
      <t>ネン</t>
    </rPh>
    <rPh sb="24" eb="25">
      <t>ガツ</t>
    </rPh>
    <rPh sb="27" eb="28">
      <t>ニチ</t>
    </rPh>
    <rPh sb="31" eb="33">
      <t>シンキ</t>
    </rPh>
    <rPh sb="33" eb="35">
      <t>ヨウセイ</t>
    </rPh>
    <rPh sb="35" eb="36">
      <t>シャ</t>
    </rPh>
    <rPh sb="36" eb="37">
      <t>スウ</t>
    </rPh>
    <rPh sb="37" eb="39">
      <t>ルイケイ</t>
    </rPh>
    <rPh sb="40" eb="42">
      <t>スイイ</t>
    </rPh>
    <rPh sb="43" eb="45">
      <t>カクシュ</t>
    </rPh>
    <rPh sb="45" eb="47">
      <t>セイチョウ</t>
    </rPh>
    <rPh sb="47" eb="49">
      <t>キョクセン</t>
    </rPh>
    <rPh sb="51" eb="52">
      <t>ア</t>
    </rPh>
    <phoneticPr fontId="1"/>
  </si>
  <si>
    <t>修正指数曲線</t>
    <phoneticPr fontId="1"/>
  </si>
  <si>
    <t>ロジスティック曲線</t>
    <phoneticPr fontId="1"/>
  </si>
  <si>
    <t>ゴンペルツ曲線</t>
    <phoneticPr fontId="1"/>
  </si>
  <si>
    <t>　Y = K - a * b ^ t</t>
    <phoneticPr fontId="1"/>
  </si>
  <si>
    <t>　y = γ / ( 1 + α * exp ( -β * t ) )</t>
    <phoneticPr fontId="1"/>
  </si>
  <si>
    <t>　y = γ * exp ( -α * exp ( -β * t ) )</t>
    <phoneticPr fontId="1"/>
  </si>
  <si>
    <t>　Y = 1 / y,　K = 1 / γ,　a = -α / γ</t>
    <phoneticPr fontId="1"/>
  </si>
  <si>
    <t>　b = exp ( -β )</t>
    <phoneticPr fontId="1"/>
  </si>
  <si>
    <t>　両辺の逆数をとり下記と置けば修正指数曲線の形になる</t>
    <rPh sb="1" eb="3">
      <t>リョウヘン</t>
    </rPh>
    <rPh sb="4" eb="6">
      <t>ギャクスウ</t>
    </rPh>
    <rPh sb="9" eb="11">
      <t>カキ</t>
    </rPh>
    <rPh sb="12" eb="13">
      <t>オ</t>
    </rPh>
    <rPh sb="15" eb="17">
      <t>シュウセイ</t>
    </rPh>
    <rPh sb="17" eb="19">
      <t>シスウ</t>
    </rPh>
    <rPh sb="19" eb="21">
      <t>キョクセン</t>
    </rPh>
    <rPh sb="22" eb="23">
      <t>カタチ</t>
    </rPh>
    <phoneticPr fontId="1"/>
  </si>
  <si>
    <t>　両辺の対数をとり下記と置けば修正指数曲線の形になる</t>
    <rPh sb="1" eb="3">
      <t>リョウヘン</t>
    </rPh>
    <rPh sb="4" eb="6">
      <t>タイスウ</t>
    </rPh>
    <rPh sb="9" eb="11">
      <t>カキ</t>
    </rPh>
    <rPh sb="12" eb="13">
      <t>オ</t>
    </rPh>
    <rPh sb="15" eb="17">
      <t>シュウセイ</t>
    </rPh>
    <rPh sb="17" eb="19">
      <t>シスウ</t>
    </rPh>
    <rPh sb="19" eb="21">
      <t>キョクセン</t>
    </rPh>
    <rPh sb="22" eb="23">
      <t>カタチ</t>
    </rPh>
    <phoneticPr fontId="1"/>
  </si>
  <si>
    <t>　Y = ln ( y ),　K = ln ( γ ),　a = α</t>
    <phoneticPr fontId="1"/>
  </si>
  <si>
    <t>参考：回帰分析のはなし（東京図書）蓑谷 千凰彦 著</t>
    <rPh sb="0" eb="2">
      <t>サンコウ</t>
    </rPh>
    <rPh sb="3" eb="5">
      <t>カイキ</t>
    </rPh>
    <rPh sb="5" eb="7">
      <t>ブンセキ</t>
    </rPh>
    <rPh sb="12" eb="14">
      <t>トウキョウ</t>
    </rPh>
    <rPh sb="14" eb="16">
      <t>トショ</t>
    </rPh>
    <rPh sb="17" eb="19">
      <t>ミノタニ</t>
    </rPh>
    <rPh sb="20" eb="21">
      <t>セン</t>
    </rPh>
    <rPh sb="21" eb="22">
      <t>オオトリ</t>
    </rPh>
    <rPh sb="22" eb="23">
      <t>ヒコ</t>
    </rPh>
    <rPh sb="24" eb="25">
      <t>チョ</t>
    </rPh>
    <phoneticPr fontId="1"/>
  </si>
  <si>
    <t>実績推移(人)</t>
    <rPh sb="0" eb="2">
      <t>ジッセキ</t>
    </rPh>
    <rPh sb="2" eb="4">
      <t>スイイ</t>
    </rPh>
    <rPh sb="5" eb="6">
      <t>ニン</t>
    </rPh>
    <phoneticPr fontId="1"/>
  </si>
  <si>
    <t>パラメータ設定</t>
    <rPh sb="5" eb="7">
      <t>セッテイ</t>
    </rPh>
    <phoneticPr fontId="1"/>
  </si>
  <si>
    <t>各種成長曲線の曲線式</t>
    <rPh sb="0" eb="2">
      <t>カクシュ</t>
    </rPh>
    <rPh sb="2" eb="4">
      <t>セイチョウ</t>
    </rPh>
    <rPh sb="4" eb="6">
      <t>キョクセン</t>
    </rPh>
    <rPh sb="7" eb="9">
      <t>キョクセン</t>
    </rPh>
    <rPh sb="9" eb="10">
      <t>シキ</t>
    </rPh>
    <phoneticPr fontId="1"/>
  </si>
  <si>
    <t>① 修正指数曲線　実績推移の収束域で当てはめが出来ているが、初期フェーズに対応できていない。</t>
    <rPh sb="2" eb="4">
      <t>シュウセイ</t>
    </rPh>
    <rPh sb="4" eb="6">
      <t>シスウ</t>
    </rPh>
    <rPh sb="6" eb="8">
      <t>キョクセン</t>
    </rPh>
    <rPh sb="9" eb="11">
      <t>ジッセキ</t>
    </rPh>
    <rPh sb="11" eb="13">
      <t>スイイ</t>
    </rPh>
    <rPh sb="14" eb="16">
      <t>シュウソク</t>
    </rPh>
    <rPh sb="16" eb="17">
      <t>イキ</t>
    </rPh>
    <rPh sb="18" eb="19">
      <t>ア</t>
    </rPh>
    <rPh sb="23" eb="25">
      <t>デキ</t>
    </rPh>
    <rPh sb="30" eb="32">
      <t>ショキ</t>
    </rPh>
    <rPh sb="37" eb="39">
      <t>タイオウ</t>
    </rPh>
    <phoneticPr fontId="1"/>
  </si>
  <si>
    <t>③ ゴンペルツ曲線　実績推移の収束域で当てはめが出来ているが、初期フェーズに対応できていない。</t>
    <rPh sb="7" eb="9">
      <t>キョクセン</t>
    </rPh>
    <phoneticPr fontId="1"/>
  </si>
  <si>
    <t>② ロジスティック曲線　実績推移の初期フェーズから収束域まで全体をカバーして当てはめが出来ている。</t>
    <rPh sb="9" eb="11">
      <t>キョクセン</t>
    </rPh>
    <rPh sb="12" eb="14">
      <t>ジッセキ</t>
    </rPh>
    <rPh sb="14" eb="16">
      <t>スイイ</t>
    </rPh>
    <rPh sb="17" eb="19">
      <t>ショキ</t>
    </rPh>
    <rPh sb="25" eb="27">
      <t>シュウソク</t>
    </rPh>
    <rPh sb="27" eb="28">
      <t>イキ</t>
    </rPh>
    <rPh sb="30" eb="32">
      <t>ゼンタイ</t>
    </rPh>
    <rPh sb="38" eb="39">
      <t>ア</t>
    </rPh>
    <rPh sb="43" eb="45">
      <t>デキ</t>
    </rPh>
    <phoneticPr fontId="1"/>
  </si>
  <si>
    <t>規模感のための仮定の数値</t>
    <rPh sb="0" eb="2">
      <t>キボ</t>
    </rPh>
    <rPh sb="2" eb="3">
      <t>カン</t>
    </rPh>
    <rPh sb="7" eb="9">
      <t>カテイ</t>
    </rPh>
    <rPh sb="10" eb="12">
      <t>スウチ</t>
    </rPh>
    <phoneticPr fontId="1"/>
  </si>
  <si>
    <t>実績推移</t>
    <rPh sb="0" eb="2">
      <t>ジッセキ</t>
    </rPh>
    <rPh sb="2" eb="4">
      <t>スイイ</t>
    </rPh>
    <phoneticPr fontId="1"/>
  </si>
  <si>
    <t>大阪府人口 (2020/6/1)</t>
    <rPh sb="0" eb="3">
      <t>オオサカフ</t>
    </rPh>
    <rPh sb="3" eb="5">
      <t>ジンコウ</t>
    </rPh>
    <phoneticPr fontId="1"/>
  </si>
  <si>
    <t>大阪府における 2020年6月中旬～2020年7月17日までの新規陽性者数累計の推移とロジスティック曲線による推移の推定</t>
    <rPh sb="0" eb="3">
      <t>オオサカフ</t>
    </rPh>
    <rPh sb="12" eb="13">
      <t>ネン</t>
    </rPh>
    <rPh sb="14" eb="15">
      <t>ガツ</t>
    </rPh>
    <rPh sb="15" eb="17">
      <t>チュウジュン</t>
    </rPh>
    <rPh sb="22" eb="23">
      <t>ネン</t>
    </rPh>
    <rPh sb="24" eb="25">
      <t>ガツ</t>
    </rPh>
    <rPh sb="27" eb="28">
      <t>ニチ</t>
    </rPh>
    <rPh sb="31" eb="33">
      <t>シンキ</t>
    </rPh>
    <rPh sb="33" eb="35">
      <t>ヨウセイ</t>
    </rPh>
    <rPh sb="35" eb="36">
      <t>シャ</t>
    </rPh>
    <rPh sb="36" eb="37">
      <t>スウ</t>
    </rPh>
    <rPh sb="37" eb="39">
      <t>ルイケイ</t>
    </rPh>
    <rPh sb="40" eb="42">
      <t>スイイ</t>
    </rPh>
    <rPh sb="50" eb="52">
      <t>キョクセン</t>
    </rPh>
    <rPh sb="55" eb="57">
      <t>スイイ</t>
    </rPh>
    <rPh sb="58" eb="60">
      <t>スイテイ</t>
    </rPh>
    <phoneticPr fontId="1"/>
  </si>
  <si>
    <t>大阪府における 2020年6月中旬～2020年7月16日までの新規陽性者数累計の推移とロジスティック曲線による推移の推定</t>
    <rPh sb="0" eb="3">
      <t>オオサカフ</t>
    </rPh>
    <rPh sb="12" eb="13">
      <t>ネン</t>
    </rPh>
    <rPh sb="14" eb="15">
      <t>ガツ</t>
    </rPh>
    <rPh sb="15" eb="17">
      <t>チュウジュン</t>
    </rPh>
    <rPh sb="22" eb="23">
      <t>ネン</t>
    </rPh>
    <rPh sb="24" eb="25">
      <t>ガツ</t>
    </rPh>
    <rPh sb="27" eb="28">
      <t>ニチ</t>
    </rPh>
    <rPh sb="31" eb="33">
      <t>シンキ</t>
    </rPh>
    <rPh sb="33" eb="35">
      <t>ヨウセイ</t>
    </rPh>
    <rPh sb="35" eb="36">
      <t>シャ</t>
    </rPh>
    <rPh sb="36" eb="37">
      <t>スウ</t>
    </rPh>
    <rPh sb="37" eb="39">
      <t>ルイケイ</t>
    </rPh>
    <rPh sb="40" eb="42">
      <t>スイイ</t>
    </rPh>
    <rPh sb="50" eb="52">
      <t>キョクセン</t>
    </rPh>
    <rPh sb="55" eb="57">
      <t>スイイ</t>
    </rPh>
    <rPh sb="58" eb="60">
      <t>スイテイ</t>
    </rPh>
    <phoneticPr fontId="1"/>
  </si>
  <si>
    <t>増加数</t>
    <rPh sb="0" eb="3">
      <t>ゾウカスウ</t>
    </rPh>
    <phoneticPr fontId="1"/>
  </si>
  <si>
    <t>推定Y1 (Logistic回帰で飽和水準γを推計)</t>
    <rPh sb="0" eb="2">
      <t>スイテイ</t>
    </rPh>
    <rPh sb="14" eb="16">
      <t>カイキ</t>
    </rPh>
    <rPh sb="17" eb="19">
      <t>ホウワ</t>
    </rPh>
    <rPh sb="19" eb="21">
      <t>スイジュン</t>
    </rPh>
    <rPh sb="23" eb="25">
      <t>スイケイ</t>
    </rPh>
    <phoneticPr fontId="1"/>
  </si>
  <si>
    <t>大阪府における 2020年6月中旬～2020年7月18日までの新規陽性者数累計の推移とロジスティック曲線による推移の推定</t>
    <rPh sb="0" eb="3">
      <t>オオサカフ</t>
    </rPh>
    <rPh sb="12" eb="13">
      <t>ネン</t>
    </rPh>
    <rPh sb="14" eb="15">
      <t>ガツ</t>
    </rPh>
    <rPh sb="15" eb="17">
      <t>チュウジュン</t>
    </rPh>
    <rPh sb="22" eb="23">
      <t>ネン</t>
    </rPh>
    <rPh sb="24" eb="25">
      <t>ガツ</t>
    </rPh>
    <rPh sb="27" eb="28">
      <t>ニチ</t>
    </rPh>
    <rPh sb="31" eb="33">
      <t>シンキ</t>
    </rPh>
    <rPh sb="33" eb="35">
      <t>ヨウセイ</t>
    </rPh>
    <rPh sb="35" eb="36">
      <t>シャ</t>
    </rPh>
    <rPh sb="36" eb="37">
      <t>スウ</t>
    </rPh>
    <rPh sb="37" eb="39">
      <t>ルイケイ</t>
    </rPh>
    <rPh sb="40" eb="42">
      <t>スイイ</t>
    </rPh>
    <rPh sb="50" eb="52">
      <t>キョクセン</t>
    </rPh>
    <rPh sb="55" eb="57">
      <t>スイイ</t>
    </rPh>
    <rPh sb="58" eb="60">
      <t>スイテイ</t>
    </rPh>
    <phoneticPr fontId="1"/>
  </si>
  <si>
    <t>推定Y3 (γをY1の3倍)</t>
    <rPh sb="0" eb="2">
      <t>スイテイ</t>
    </rPh>
    <rPh sb="12" eb="13">
      <t>バイ</t>
    </rPh>
    <phoneticPr fontId="1"/>
  </si>
  <si>
    <t>推定Y2 (γをY1の1.5倍)</t>
    <rPh sb="0" eb="2">
      <t>スイテイ</t>
    </rPh>
    <rPh sb="14" eb="15">
      <t>バイ</t>
    </rPh>
    <phoneticPr fontId="1"/>
  </si>
  <si>
    <r>
      <t>② 推定の増加数が5未満を7日続けた最終日を安全日とした時、安全日は</t>
    </r>
    <r>
      <rPr>
        <sz val="11"/>
        <color rgb="FFFF0000"/>
        <rFont val="游ゴシック"/>
        <family val="3"/>
        <charset val="128"/>
        <scheme val="minor"/>
      </rPr>
      <t>推定Y1：8/23、推定Y2：8/28、推定Y3：9/9</t>
    </r>
    <r>
      <rPr>
        <sz val="11"/>
        <color theme="1"/>
        <rFont val="游ゴシック"/>
        <family val="2"/>
        <scheme val="minor"/>
      </rPr>
      <t xml:space="preserve"> と予測する。</t>
    </r>
    <rPh sb="2" eb="4">
      <t>スイテイ</t>
    </rPh>
    <rPh sb="5" eb="8">
      <t>ゾウカスウ</t>
    </rPh>
    <rPh sb="10" eb="12">
      <t>ミマン</t>
    </rPh>
    <rPh sb="14" eb="15">
      <t>ニチ</t>
    </rPh>
    <rPh sb="15" eb="16">
      <t>ツヅ</t>
    </rPh>
    <rPh sb="18" eb="21">
      <t>サイシュウビ</t>
    </rPh>
    <rPh sb="22" eb="24">
      <t>アンゼン</t>
    </rPh>
    <rPh sb="24" eb="25">
      <t>ビ</t>
    </rPh>
    <rPh sb="28" eb="29">
      <t>トキ</t>
    </rPh>
    <rPh sb="30" eb="32">
      <t>アンゼン</t>
    </rPh>
    <rPh sb="32" eb="33">
      <t>ビ</t>
    </rPh>
    <rPh sb="34" eb="36">
      <t>スイテイ</t>
    </rPh>
    <rPh sb="44" eb="46">
      <t>スイテイ</t>
    </rPh>
    <rPh sb="54" eb="56">
      <t>スイテイ</t>
    </rPh>
    <rPh sb="64" eb="66">
      <t>ヨソク</t>
    </rPh>
    <phoneticPr fontId="1"/>
  </si>
  <si>
    <t>③ GOTOキャンペーンが始まることでその影響が懸念される。</t>
    <rPh sb="13" eb="14">
      <t>ハジ</t>
    </rPh>
    <rPh sb="21" eb="23">
      <t>エイキョウ</t>
    </rPh>
    <rPh sb="24" eb="26">
      <t>ケネン</t>
    </rPh>
    <phoneticPr fontId="1"/>
  </si>
  <si>
    <r>
      <t>② 推定の増加数が5未満を7日続けた最終日を安全日とした時、安全日は</t>
    </r>
    <r>
      <rPr>
        <sz val="11"/>
        <color rgb="FFFF0000"/>
        <rFont val="游ゴシック"/>
        <family val="3"/>
        <charset val="128"/>
        <scheme val="minor"/>
      </rPr>
      <t>推定Y1：8/15、推定Y2：8/20、推定Y3：9/1</t>
    </r>
    <r>
      <rPr>
        <sz val="11"/>
        <color theme="1"/>
        <rFont val="游ゴシック"/>
        <family val="2"/>
        <scheme val="minor"/>
      </rPr>
      <t xml:space="preserve"> と予測する。</t>
    </r>
    <rPh sb="2" eb="4">
      <t>スイテイ</t>
    </rPh>
    <rPh sb="5" eb="8">
      <t>ゾウカスウ</t>
    </rPh>
    <rPh sb="10" eb="12">
      <t>ミマン</t>
    </rPh>
    <rPh sb="14" eb="15">
      <t>ニチ</t>
    </rPh>
    <rPh sb="15" eb="16">
      <t>ツヅ</t>
    </rPh>
    <rPh sb="18" eb="21">
      <t>サイシュウビ</t>
    </rPh>
    <rPh sb="22" eb="24">
      <t>アンゼン</t>
    </rPh>
    <rPh sb="24" eb="25">
      <t>ビ</t>
    </rPh>
    <rPh sb="28" eb="29">
      <t>トキ</t>
    </rPh>
    <rPh sb="30" eb="32">
      <t>アンゼン</t>
    </rPh>
    <rPh sb="32" eb="33">
      <t>ビ</t>
    </rPh>
    <rPh sb="34" eb="36">
      <t>スイテイ</t>
    </rPh>
    <rPh sb="44" eb="46">
      <t>スイテイ</t>
    </rPh>
    <rPh sb="54" eb="56">
      <t>スイテイ</t>
    </rPh>
    <rPh sb="64" eb="66">
      <t>ヨソク</t>
    </rPh>
    <phoneticPr fontId="1"/>
  </si>
  <si>
    <r>
      <t>② 推定の増加数が5未満を7日続けた最終日を安全日とした時、安全日は</t>
    </r>
    <r>
      <rPr>
        <sz val="11"/>
        <color rgb="FFFF0000"/>
        <rFont val="游ゴシック"/>
        <family val="3"/>
        <charset val="128"/>
        <scheme val="minor"/>
      </rPr>
      <t>推定Y1：9/3、推定Y2：9/8、推定Y3：9/19</t>
    </r>
    <r>
      <rPr>
        <sz val="11"/>
        <color theme="1"/>
        <rFont val="游ゴシック"/>
        <family val="2"/>
        <scheme val="minor"/>
      </rPr>
      <t xml:space="preserve"> と予測する。</t>
    </r>
    <rPh sb="2" eb="4">
      <t>スイテイ</t>
    </rPh>
    <rPh sb="5" eb="8">
      <t>ゾウカスウ</t>
    </rPh>
    <rPh sb="10" eb="12">
      <t>ミマン</t>
    </rPh>
    <rPh sb="14" eb="15">
      <t>ニチ</t>
    </rPh>
    <rPh sb="15" eb="16">
      <t>ツヅ</t>
    </rPh>
    <rPh sb="18" eb="21">
      <t>サイシュウビ</t>
    </rPh>
    <rPh sb="22" eb="24">
      <t>アンゼン</t>
    </rPh>
    <rPh sb="24" eb="25">
      <t>ビ</t>
    </rPh>
    <rPh sb="28" eb="29">
      <t>トキ</t>
    </rPh>
    <rPh sb="30" eb="32">
      <t>アンゼン</t>
    </rPh>
    <rPh sb="32" eb="33">
      <t>ビ</t>
    </rPh>
    <rPh sb="34" eb="36">
      <t>スイテイ</t>
    </rPh>
    <rPh sb="43" eb="45">
      <t>スイテイ</t>
    </rPh>
    <rPh sb="52" eb="54">
      <t>スイテイ</t>
    </rPh>
    <rPh sb="63" eb="65">
      <t>ヨソク</t>
    </rPh>
    <phoneticPr fontId="1"/>
  </si>
  <si>
    <t>① 初期フェーズは1日1日のグラフのブレが大きい。γ/2 の変曲点（目安：7/末）以降、ブレは抑制的になってくる見通しである。</t>
    <rPh sb="2" eb="4">
      <t>ショキ</t>
    </rPh>
    <rPh sb="10" eb="11">
      <t>ニチ</t>
    </rPh>
    <rPh sb="12" eb="13">
      <t>ニチ</t>
    </rPh>
    <rPh sb="21" eb="22">
      <t>オオ</t>
    </rPh>
    <rPh sb="30" eb="33">
      <t>ヘンキョクテン</t>
    </rPh>
    <rPh sb="41" eb="43">
      <t>イコウ</t>
    </rPh>
    <rPh sb="47" eb="50">
      <t>ヨクセイテキ</t>
    </rPh>
    <rPh sb="56" eb="58">
      <t>ミトオ</t>
    </rPh>
    <phoneticPr fontId="1"/>
  </si>
  <si>
    <t>y_last</t>
    <phoneticPr fontId="1"/>
  </si>
  <si>
    <t>ロジスティック曲線Y1</t>
    <rPh sb="7" eb="9">
      <t>キョクセン</t>
    </rPh>
    <phoneticPr fontId="1"/>
  </si>
  <si>
    <t>ロジスティック曲線Y2</t>
    <rPh sb="7" eb="9">
      <t>キョクセン</t>
    </rPh>
    <phoneticPr fontId="1"/>
  </si>
  <si>
    <t>ロジスティック曲線Y3</t>
    <rPh sb="7" eb="9">
      <t>キョクセン</t>
    </rPh>
    <phoneticPr fontId="1"/>
  </si>
  <si>
    <t>γを定数倍、t=0時の関係式からαを導出し、</t>
    <rPh sb="2" eb="4">
      <t>テイスウ</t>
    </rPh>
    <rPh sb="4" eb="5">
      <t>バイ</t>
    </rPh>
    <rPh sb="9" eb="10">
      <t>ジ</t>
    </rPh>
    <rPh sb="11" eb="13">
      <t>カンケイ</t>
    </rPh>
    <rPh sb="13" eb="14">
      <t>シキ</t>
    </rPh>
    <rPh sb="18" eb="20">
      <t>ドウシュツ</t>
    </rPh>
    <phoneticPr fontId="1"/>
  </si>
  <si>
    <t>ロジスティック曲線Y2, Y3は</t>
    <rPh sb="7" eb="9">
      <t>キョクセン</t>
    </rPh>
    <phoneticPr fontId="1"/>
  </si>
  <si>
    <t>ロジスティック曲線Y1をベースに</t>
    <rPh sb="7" eb="9">
      <t>キョクセン</t>
    </rPh>
    <phoneticPr fontId="1"/>
  </si>
  <si>
    <t>実績値y_lastにおける曲線式からβを導出している。</t>
    <rPh sb="0" eb="2">
      <t>ジッセキ</t>
    </rPh>
    <rPh sb="2" eb="3">
      <t>アタイ</t>
    </rPh>
    <rPh sb="13" eb="15">
      <t>キョクセン</t>
    </rPh>
    <rPh sb="15" eb="16">
      <t>シキ</t>
    </rPh>
    <rPh sb="20" eb="22">
      <t>ドウシュツ</t>
    </rPh>
    <phoneticPr fontId="1"/>
  </si>
  <si>
    <t>大阪府における 2020年6月中旬～2020年7月19日までの新規陽性者数累計の推移とロジスティック曲線による推移の推定</t>
    <rPh sb="0" eb="3">
      <t>オオサカフ</t>
    </rPh>
    <rPh sb="12" eb="13">
      <t>ネン</t>
    </rPh>
    <rPh sb="14" eb="15">
      <t>ガツ</t>
    </rPh>
    <rPh sb="15" eb="17">
      <t>チュウジュン</t>
    </rPh>
    <rPh sb="22" eb="23">
      <t>ネン</t>
    </rPh>
    <rPh sb="24" eb="25">
      <t>ガツ</t>
    </rPh>
    <rPh sb="27" eb="28">
      <t>ニチ</t>
    </rPh>
    <rPh sb="31" eb="33">
      <t>シンキ</t>
    </rPh>
    <rPh sb="33" eb="35">
      <t>ヨウセイ</t>
    </rPh>
    <rPh sb="35" eb="36">
      <t>シャ</t>
    </rPh>
    <rPh sb="36" eb="37">
      <t>スウ</t>
    </rPh>
    <rPh sb="37" eb="39">
      <t>ルイケイ</t>
    </rPh>
    <rPh sb="40" eb="42">
      <t>スイイ</t>
    </rPh>
    <rPh sb="50" eb="52">
      <t>キョクセン</t>
    </rPh>
    <rPh sb="55" eb="57">
      <t>スイイ</t>
    </rPh>
    <rPh sb="58" eb="60">
      <t>スイテイ</t>
    </rPh>
    <phoneticPr fontId="1"/>
  </si>
  <si>
    <r>
      <t>② 推定の増加数が5未満を7日続けた最終日を安全日とした時、安全日は</t>
    </r>
    <r>
      <rPr>
        <sz val="11"/>
        <color rgb="FFFF0000"/>
        <rFont val="游ゴシック"/>
        <family val="3"/>
        <charset val="128"/>
        <scheme val="minor"/>
      </rPr>
      <t>推定Y1：9/1、推定Y2：9/6、推定Y3：9/17</t>
    </r>
    <r>
      <rPr>
        <sz val="11"/>
        <color theme="1"/>
        <rFont val="游ゴシック"/>
        <family val="2"/>
        <scheme val="minor"/>
      </rPr>
      <t xml:space="preserve"> と予測する。</t>
    </r>
    <rPh sb="2" eb="4">
      <t>スイテイ</t>
    </rPh>
    <rPh sb="5" eb="8">
      <t>ゾウカスウ</t>
    </rPh>
    <rPh sb="10" eb="12">
      <t>ミマン</t>
    </rPh>
    <rPh sb="14" eb="15">
      <t>ニチ</t>
    </rPh>
    <rPh sb="15" eb="16">
      <t>ツヅ</t>
    </rPh>
    <rPh sb="18" eb="21">
      <t>サイシュウビ</t>
    </rPh>
    <rPh sb="22" eb="24">
      <t>アンゼン</t>
    </rPh>
    <rPh sb="24" eb="25">
      <t>ビ</t>
    </rPh>
    <rPh sb="28" eb="29">
      <t>トキ</t>
    </rPh>
    <rPh sb="30" eb="32">
      <t>アンゼン</t>
    </rPh>
    <rPh sb="32" eb="33">
      <t>ビ</t>
    </rPh>
    <rPh sb="34" eb="36">
      <t>スイテイ</t>
    </rPh>
    <rPh sb="43" eb="45">
      <t>スイテイ</t>
    </rPh>
    <rPh sb="52" eb="54">
      <t>スイテイ</t>
    </rPh>
    <rPh sb="63" eb="65">
      <t>ヨソク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</si>
</sst>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_ ;[Red]\-#,##0\ "/>
  </numFmts>
  <fonts count="5" x14ac:knownFonts="1">
    <font>
      <sz val="11"/>
      <color theme="1"/>
      <name val="游ゴシック"/>
      <family val="2"/>
      <scheme val="minor"/>
    </font>
    <font>
      <sz val="6"/>
      <name val="游ゴシック"/>
      <family val="3"/>
      <charset val="128"/>
      <scheme val="minor"/>
    </font>
    <font>
      <sz val="11"/>
      <color theme="1"/>
      <name val="游ゴシック"/>
      <family val="2"/>
      <scheme val="minor"/>
    </font>
    <font>
      <b/>
      <sz val="14"/>
      <color theme="1"/>
      <name val="游ゴシック"/>
      <family val="3"/>
      <charset val="128"/>
      <scheme val="minor"/>
    </font>
    <font>
      <sz val="11"/>
      <color rgb="FFFF0000"/>
      <name val="游ゴシック"/>
      <family val="3"/>
      <charset val="128"/>
      <scheme val="minor"/>
    </font>
  </fonts>
  <fills count="9">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66FFFF"/>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4">
    <xf numFmtId="0" fontId="0" fillId="0" borderId="0" xfId="0"/>
    <xf numFmtId="56" fontId="0" fillId="0" borderId="0" xfId="0" applyNumberFormat="1"/>
    <xf numFmtId="0" fontId="0" fillId="4" borderId="0" xfId="0" applyFill="1"/>
    <xf numFmtId="176" fontId="0" fillId="0" borderId="0" xfId="0" applyNumberFormat="1"/>
    <xf numFmtId="3" fontId="0" fillId="0" borderId="0" xfId="0" applyNumberFormat="1"/>
    <xf numFmtId="0" fontId="3" fillId="0" borderId="0" xfId="0" applyFont="1"/>
    <xf numFmtId="0" fontId="0" fillId="0" borderId="1" xfId="0" applyBorder="1"/>
    <xf numFmtId="56" fontId="0" fillId="0" borderId="1" xfId="0" applyNumberFormat="1" applyBorder="1"/>
    <xf numFmtId="176" fontId="0" fillId="0" borderId="1" xfId="0" applyNumberFormat="1" applyBorder="1"/>
    <xf numFmtId="0" fontId="0" fillId="0" borderId="1" xfId="0" applyFill="1" applyBorder="1"/>
    <xf numFmtId="0" fontId="0" fillId="3" borderId="1" xfId="0" applyFill="1" applyBorder="1"/>
    <xf numFmtId="0" fontId="0" fillId="2" borderId="1" xfId="0" applyFill="1" applyBorder="1"/>
    <xf numFmtId="0" fontId="0" fillId="4" borderId="1" xfId="0" applyFill="1" applyBorder="1"/>
    <xf numFmtId="0" fontId="0" fillId="5" borderId="1" xfId="0" applyFill="1" applyBorder="1"/>
    <xf numFmtId="0" fontId="0" fillId="5" borderId="1" xfId="0" applyFill="1" applyBorder="1" applyAlignment="1">
      <alignment horizontal="center"/>
    </xf>
    <xf numFmtId="0" fontId="0" fillId="6" borderId="0" xfId="0" applyFill="1"/>
    <xf numFmtId="0" fontId="0" fillId="7" borderId="0" xfId="0" applyFill="1"/>
    <xf numFmtId="10" fontId="0" fillId="0" borderId="1" xfId="0" applyNumberFormat="1" applyBorder="1"/>
    <xf numFmtId="178" fontId="0" fillId="0" borderId="1" xfId="1" applyNumberFormat="1" applyFont="1" applyBorder="1" applyAlignment="1"/>
    <xf numFmtId="9" fontId="0" fillId="0" borderId="1" xfId="2" applyFont="1" applyBorder="1" applyAlignment="1"/>
    <xf numFmtId="177" fontId="0" fillId="0" borderId="1" xfId="0" applyNumberFormat="1" applyBorder="1"/>
    <xf numFmtId="0" fontId="0" fillId="0" borderId="1" xfId="0" applyFill="1" applyBorder="1" applyAlignment="1">
      <alignment horizontal="center"/>
    </xf>
    <xf numFmtId="0" fontId="0" fillId="8" borderId="0" xfId="0" applyFill="1"/>
    <xf numFmtId="0" fontId="0" fillId="0" borderId="0" xfId="0" applyNumberFormat="1"/>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E6FFF0"/>
      <color rgb="FFCCFFCC"/>
      <color rgb="FF66FFFF"/>
      <color rgb="FFFF3300"/>
      <color rgb="FFFFFFDC"/>
      <color rgb="FFFFFFCC"/>
      <color rgb="FFFFFF66"/>
      <color rgb="FFFF6600"/>
      <color rgb="FF0066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ロジスティック曲線による推移の推定</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1"/>
          <c:order val="0"/>
          <c:tx>
            <c:strRef>
              <c:f>'推移の推定(7.19)'!$C$51</c:f>
              <c:strCache>
                <c:ptCount val="1"/>
                <c:pt idx="0">
                  <c:v>実績推移</c:v>
                </c:pt>
              </c:strCache>
            </c:strRef>
          </c:tx>
          <c:spPr>
            <a:ln w="28575" cap="rnd">
              <a:solidFill>
                <a:schemeClr val="accent2"/>
              </a:solidFill>
              <a:round/>
            </a:ln>
            <a:effectLst/>
          </c:spPr>
          <c:marker>
            <c:symbol val="none"/>
          </c:marker>
          <c:cat>
            <c:numRef>
              <c:f>'推移の推定(7.19)'!$A$52:$A$173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'推移の推定(7.19)'!$C$54:$C$189</c:f>
              <c:numCache>
                <c:formatCode>General</c:formatCode>
                <c:ptCount val="136"/>
                <c:pt idx="0">
                  <c:v>8</c:v>
                </c:pt>
                <c:pt idx="1">
                  <c:v>10</c:v>
                </c:pt>
                <c:pt idx="2">
                  <c:v>16</c:v>
                </c:pt>
                <c:pt idx="3">
                  <c:v>19</c:v>
                </c:pt>
                <c:pt idx="4">
                  <c:v>19</c:v>
                </c:pt>
                <c:pt idx="5">
                  <c:v>19</c:v>
                </c:pt>
                <c:pt idx="6">
                  <c:v>21</c:v>
                </c:pt>
                <c:pt idx="7">
                  <c:v>22</c:v>
                </c:pt>
                <c:pt idx="8">
                  <c:v>24</c:v>
                </c:pt>
                <c:pt idx="9">
                  <c:v>26</c:v>
                </c:pt>
                <c:pt idx="10">
                  <c:v>31</c:v>
                </c:pt>
                <c:pt idx="11">
                  <c:v>38</c:v>
                </c:pt>
                <c:pt idx="12">
                  <c:v>43</c:v>
                </c:pt>
                <c:pt idx="13">
                  <c:v>53</c:v>
                </c:pt>
                <c:pt idx="14">
                  <c:v>61</c:v>
                </c:pt>
                <c:pt idx="15">
                  <c:v>72</c:v>
                </c:pt>
                <c:pt idx="16">
                  <c:v>89</c:v>
                </c:pt>
                <c:pt idx="17">
                  <c:v>95</c:v>
                </c:pt>
                <c:pt idx="18">
                  <c:v>103</c:v>
                </c:pt>
                <c:pt idx="19">
                  <c:v>115</c:v>
                </c:pt>
                <c:pt idx="20">
                  <c:v>125</c:v>
                </c:pt>
                <c:pt idx="21">
                  <c:v>155</c:v>
                </c:pt>
                <c:pt idx="22">
                  <c:v>177</c:v>
                </c:pt>
                <c:pt idx="23">
                  <c:v>205</c:v>
                </c:pt>
                <c:pt idx="24">
                  <c:v>237</c:v>
                </c:pt>
                <c:pt idx="25">
                  <c:v>255</c:v>
                </c:pt>
                <c:pt idx="26">
                  <c:v>275</c:v>
                </c:pt>
                <c:pt idx="27">
                  <c:v>336</c:v>
                </c:pt>
                <c:pt idx="28">
                  <c:v>402</c:v>
                </c:pt>
                <c:pt idx="29">
                  <c:v>455</c:v>
                </c:pt>
                <c:pt idx="30">
                  <c:v>541</c:v>
                </c:pt>
                <c:pt idx="31">
                  <c:v>630</c:v>
                </c:pt>
              </c:numCache>
            </c:numRef>
          </c:val>
          <c:smooth val="0"/>
          <c:extLst>
            <c:ext xmlns:c16="http://schemas.microsoft.com/office/drawing/2014/chart" uri="{C3380CC4-5D6E-409C-BE32-E72D297353CC}">
              <c16:uniqueId val="{00000000-2E90-4DF0-BD4F-6591DD192247}"/>
            </c:ext>
          </c:extLst>
        </c:ser>
        <c:ser>
          <c:idx val="2"/>
          <c:order val="1"/>
          <c:tx>
            <c:strRef>
              <c:f>'推移の推定(7.19)'!$D$51</c:f>
              <c:strCache>
                <c:ptCount val="1"/>
                <c:pt idx="0">
                  <c:v>推定Y1 (Logistic回帰で飽和水準γを推計)</c:v>
                </c:pt>
              </c:strCache>
            </c:strRef>
          </c:tx>
          <c:spPr>
            <a:ln w="28575" cap="rnd">
              <a:solidFill>
                <a:schemeClr val="accent3"/>
              </a:solidFill>
              <a:round/>
            </a:ln>
            <a:effectLst/>
          </c:spPr>
          <c:marker>
            <c:symbol val="none"/>
          </c:marker>
          <c:cat>
            <c:numRef>
              <c:f>'推移の推定(7.19)'!$A$52:$A$173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'推移の推定(7.19)'!$D$54:$D$189</c:f>
              <c:numCache>
                <c:formatCode>0.0</c:formatCode>
                <c:ptCount val="136"/>
                <c:pt idx="0">
                  <c:v>7.8673560260316746</c:v>
                </c:pt>
                <c:pt idx="1">
                  <c:v>9.0938765440401532</c:v>
                </c:pt>
                <c:pt idx="2">
                  <c:v>10.510770722470854</c:v>
                </c:pt>
                <c:pt idx="3">
                  <c:v>12.147305136424693</c:v>
                </c:pt>
                <c:pt idx="4">
                  <c:v>14.037151032343523</c:v>
                </c:pt>
                <c:pt idx="5">
                  <c:v>16.219015555128976</c:v>
                </c:pt>
                <c:pt idx="6">
                  <c:v>18.737352753285638</c:v>
                </c:pt>
                <c:pt idx="7">
                  <c:v>21.643160750835584</c:v>
                </c:pt>
                <c:pt idx="8">
                  <c:v>24.994870585505954</c:v>
                </c:pt>
                <c:pt idx="9">
                  <c:v>28.859330634524678</c:v>
                </c:pt>
                <c:pt idx="10">
                  <c:v>33.312888033692012</c:v>
                </c:pt>
                <c:pt idx="11">
                  <c:v>38.442564729306312</c:v>
                </c:pt>
                <c:pt idx="12">
                  <c:v>44.347320400382536</c:v>
                </c:pt>
                <c:pt idx="13">
                  <c:v>51.139386987331918</c:v>
                </c:pt>
                <c:pt idx="14">
                  <c:v>58.945649424951881</c:v>
                </c:pt>
                <c:pt idx="15">
                  <c:v>67.909033805069313</c:v>
                </c:pt>
                <c:pt idx="16">
                  <c:v>78.18984696785337</c:v>
                </c:pt>
                <c:pt idx="17">
                  <c:v>89.966989867428126</c:v>
                </c:pt>
                <c:pt idx="18">
                  <c:v>103.43894056519244</c:v>
                </c:pt>
                <c:pt idx="19">
                  <c:v>118.82437130056084</c:v>
                </c:pt>
                <c:pt idx="20">
                  <c:v>136.36222829679809</c:v>
                </c:pt>
                <c:pt idx="21">
                  <c:v>156.31106424529764</c:v>
                </c:pt>
                <c:pt idx="22">
                  <c:v>178.9473746197643</c:v>
                </c:pt>
                <c:pt idx="23">
                  <c:v>204.56265482056986</c:v>
                </c:pt>
                <c:pt idx="24">
                  <c:v>233.45887270938397</c:v>
                </c:pt>
                <c:pt idx="25">
                  <c:v>265.94205010521466</c:v>
                </c:pt>
                <c:pt idx="26">
                  <c:v>302.3136796108289</c:v>
                </c:pt>
                <c:pt idx="27">
                  <c:v>342.85978386631535</c:v>
                </c:pt>
                <c:pt idx="28">
                  <c:v>387.83756705982682</c:v>
                </c:pt>
                <c:pt idx="29">
                  <c:v>437.45982398539553</c:v>
                </c:pt>
                <c:pt idx="30">
                  <c:v>491.87756270785422</c:v>
                </c:pt>
                <c:pt idx="31">
                  <c:v>551.1616515695905</c:v>
                </c:pt>
                <c:pt idx="32">
                  <c:v>615.28468875961232</c:v>
                </c:pt>
                <c:pt idx="33">
                  <c:v>684.10465879589219</c:v>
                </c:pt>
                <c:pt idx="34">
                  <c:v>757.35220959179696</c:v>
                </c:pt>
                <c:pt idx="35">
                  <c:v>834.62346919908032</c:v>
                </c:pt>
                <c:pt idx="36">
                  <c:v>915.38014273587817</c:v>
                </c:pt>
                <c:pt idx="37">
                  <c:v>998.95813963207399</c:v>
                </c:pt>
                <c:pt idx="38">
                  <c:v>1084.5851892635137</c:v>
                </c:pt>
                <c:pt idx="39">
                  <c:v>1171.4068932407811</c:v>
                </c:pt>
                <c:pt idx="40">
                  <c:v>1258.5195892925719</c:v>
                </c:pt>
                <c:pt idx="41">
                  <c:v>1345.0074615123874</c:v>
                </c:pt>
                <c:pt idx="42">
                  <c:v>1429.9807162124466</c:v>
                </c:pt>
                <c:pt idx="43">
                  <c:v>1512.6114848503994</c:v>
                </c:pt>
                <c:pt idx="44">
                  <c:v>1592.1644504521498</c:v>
                </c:pt>
                <c:pt idx="45">
                  <c:v>1668.0199477784215</c:v>
                </c:pt>
                <c:pt idx="46">
                  <c:v>1739.6882999937836</c:v>
                </c:pt>
                <c:pt idx="47">
                  <c:v>1806.8152261359087</c:v>
                </c:pt>
                <c:pt idx="48">
                  <c:v>1869.1790983997869</c:v>
                </c:pt>
                <c:pt idx="49">
                  <c:v>1926.6815156844825</c:v>
                </c:pt>
                <c:pt idx="50">
                  <c:v>1979.333033850643</c:v>
                </c:pt>
                <c:pt idx="51">
                  <c:v>2027.235967356128</c:v>
                </c:pt>
                <c:pt idx="52">
                  <c:v>2070.5660141204339</c:v>
                </c:pt>
                <c:pt idx="53">
                  <c:v>2109.5541409548441</c:v>
                </c:pt>
                <c:pt idx="54">
                  <c:v>2144.4697852118434</c:v>
                </c:pt>
                <c:pt idx="55">
                  <c:v>2175.6060477824767</c:v>
                </c:pt>
                <c:pt idx="56">
                  <c:v>2203.2672188028046</c:v>
                </c:pt>
                <c:pt idx="57">
                  <c:v>2227.7587137441074</c:v>
                </c:pt>
                <c:pt idx="58">
                  <c:v>2249.3793095406822</c:v>
                </c:pt>
                <c:pt idx="59">
                  <c:v>2268.4154518557184</c:v>
                </c:pt>
                <c:pt idx="60">
                  <c:v>2285.1373430738818</c:v>
                </c:pt>
                <c:pt idx="61">
                  <c:v>2299.7965017372944</c:v>
                </c:pt>
                <c:pt idx="62">
                  <c:v>2312.6244942754338</c:v>
                </c:pt>
                <c:pt idx="63">
                  <c:v>2323.8325675865262</c:v>
                </c:pt>
                <c:pt idx="64">
                  <c:v>2333.6119475624505</c:v>
                </c:pt>
                <c:pt idx="65">
                  <c:v>2342.1346078499942</c:v>
                </c:pt>
                <c:pt idx="66">
                  <c:v>2349.5543510340153</c:v>
                </c:pt>
                <c:pt idx="67">
                  <c:v>2356.0080787272627</c:v>
                </c:pt>
                <c:pt idx="68">
                  <c:v>2361.6171566822163</c:v>
                </c:pt>
                <c:pt idx="69">
                  <c:v>2366.4888057323192</c:v>
                </c:pt>
                <c:pt idx="70">
                  <c:v>2370.7174693452935</c:v>
                </c:pt>
                <c:pt idx="71">
                  <c:v>2374.3861243176225</c:v>
                </c:pt>
                <c:pt idx="72">
                  <c:v>2377.5675132574952</c:v>
                </c:pt>
                <c:pt idx="73">
                  <c:v>2380.3252866109829</c:v>
                </c:pt>
                <c:pt idx="74">
                  <c:v>2382.7150486613828</c:v>
                </c:pt>
                <c:pt idx="75">
                  <c:v>2384.7853066860357</c:v>
                </c:pt>
                <c:pt idx="76">
                  <c:v>2386.5783257230855</c:v>
                </c:pt>
                <c:pt idx="77">
                  <c:v>2388.1308935408551</c:v>
                </c:pt>
                <c:pt idx="78">
                  <c:v>2389.4750017030556</c:v>
                </c:pt>
                <c:pt idx="79">
                  <c:v>2390.6384493113792</c:v>
                </c:pt>
                <c:pt idx="80">
                  <c:v>2391.6453762594874</c:v>
                </c:pt>
                <c:pt idx="81">
                  <c:v>2392.5167327833733</c:v>
                </c:pt>
                <c:pt idx="82">
                  <c:v>2393.2706918436038</c:v>
                </c:pt>
                <c:pt idx="83">
                  <c:v>2393.9230104996022</c:v>
                </c:pt>
                <c:pt idx="84">
                  <c:v>2394.487345989025</c:v>
                </c:pt>
                <c:pt idx="85">
                  <c:v>2394.9755317450854</c:v>
                </c:pt>
                <c:pt idx="86">
                  <c:v>2395.3978180980553</c:v>
                </c:pt>
                <c:pt idx="87">
                  <c:v>2395.7630819321553</c:v>
                </c:pt>
                <c:pt idx="88">
                  <c:v>2396.079009117203</c:v>
                </c:pt>
                <c:pt idx="89">
                  <c:v>2396.3522531125163</c:v>
                </c:pt>
                <c:pt idx="90">
                  <c:v>2396.5885727523319</c:v>
                </c:pt>
                <c:pt idx="91">
                  <c:v>2396.7929518684778</c:v>
                </c:pt>
                <c:pt idx="92">
                  <c:v>2396.9697030870711</c:v>
                </c:pt>
                <c:pt idx="93">
                  <c:v>2397.1225578500853</c:v>
                </c:pt>
                <c:pt idx="94">
                  <c:v>2397.2547444578449</c:v>
                </c:pt>
                <c:pt idx="95">
                  <c:v>2397.3690557025375</c:v>
                </c:pt>
                <c:pt idx="96">
                  <c:v>2397.4679074631372</c:v>
                </c:pt>
                <c:pt idx="97">
                  <c:v>2397.5533894562782</c:v>
                </c:pt>
                <c:pt idx="98">
                  <c:v>2397.6273091831508</c:v>
                </c:pt>
                <c:pt idx="99">
                  <c:v>2397.6912299771279</c:v>
                </c:pt>
                <c:pt idx="100">
                  <c:v>2397.7465039384283</c:v>
                </c:pt>
                <c:pt idx="101">
                  <c:v>2397.7943004387321</c:v>
                </c:pt>
                <c:pt idx="102">
                  <c:v>2397.835630788516</c:v>
                </c:pt>
                <c:pt idx="103">
                  <c:v>2397.8713695813462</c:v>
                </c:pt>
                <c:pt idx="104">
                  <c:v>2397.9022731610426</c:v>
                </c:pt>
                <c:pt idx="105">
                  <c:v>2397.9289955982317</c:v>
                </c:pt>
                <c:pt idx="106">
                  <c:v>2397.9521025112299</c:v>
                </c:pt>
                <c:pt idx="107">
                  <c:v>2397.9720830213623</c:v>
                </c:pt>
                <c:pt idx="108">
                  <c:v>2397.98936009401</c:v>
                </c:pt>
                <c:pt idx="109">
                  <c:v>2398.0042994829323</c:v>
                </c:pt>
                <c:pt idx="110">
                  <c:v>2398.0172174662152</c:v>
                </c:pt>
                <c:pt idx="111">
                  <c:v>2398.0283875368686</c:v>
                </c:pt>
                <c:pt idx="112">
                  <c:v>2398.0380461891591</c:v>
                </c:pt>
                <c:pt idx="113">
                  <c:v>2398.046397922762</c:v>
                </c:pt>
                <c:pt idx="114">
                  <c:v>2398.0536195703776</c:v>
                </c:pt>
                <c:pt idx="115">
                  <c:v>2398.0598640402009</c:v>
                </c:pt>
                <c:pt idx="116">
                  <c:v>2398.0652635523093</c:v>
                </c:pt>
                <c:pt idx="117">
                  <c:v>2398.0699324373677</c:v>
                </c:pt>
                <c:pt idx="118">
                  <c:v>2398.0739695568086</c:v>
                </c:pt>
                <c:pt idx="119">
                  <c:v>2398.0774603956638</c:v>
                </c:pt>
                <c:pt idx="120">
                  <c:v>2398.0804788723071</c:v>
                </c:pt>
                <c:pt idx="121">
                  <c:v>2398.0830889033841</c:v>
                </c:pt>
                <c:pt idx="122">
                  <c:v>2398.0853457570443</c:v>
                </c:pt>
                <c:pt idx="123">
                  <c:v>2398.0872972230977</c:v>
                </c:pt>
                <c:pt idx="124">
                  <c:v>2398.0889846248642</c:v>
                </c:pt>
                <c:pt idx="125">
                  <c:v>2398.0904436941278</c:v>
                </c:pt>
                <c:pt idx="126">
                  <c:v>2398.0917053277112</c:v>
                </c:pt>
                <c:pt idx="127">
                  <c:v>2398.0927962416895</c:v>
                </c:pt>
                <c:pt idx="128">
                  <c:v>2398.0937395370847</c:v>
                </c:pt>
                <c:pt idx="129">
                  <c:v>2398.0945551890227</c:v>
                </c:pt>
                <c:pt idx="130">
                  <c:v>2398.0952604697027</c:v>
                </c:pt>
                <c:pt idx="131">
                  <c:v>2398.0958703141373</c:v>
                </c:pt>
                <c:pt idx="132">
                  <c:v>2398.0963976364046</c:v>
                </c:pt>
                <c:pt idx="133">
                  <c:v>2398.096853603106</c:v>
                </c:pt>
                <c:pt idx="134">
                  <c:v>2398.0972478698272</c:v>
                </c:pt>
                <c:pt idx="135">
                  <c:v>2398.0975887855993</c:v>
                </c:pt>
              </c:numCache>
            </c:numRef>
          </c:val>
          <c:smooth val="0"/>
          <c:extLst>
            <c:ext xmlns:c16="http://schemas.microsoft.com/office/drawing/2014/chart" uri="{C3380CC4-5D6E-409C-BE32-E72D297353CC}">
              <c16:uniqueId val="{00000001-2E90-4DF0-BD4F-6591DD192247}"/>
            </c:ext>
          </c:extLst>
        </c:ser>
        <c:ser>
          <c:idx val="3"/>
          <c:order val="2"/>
          <c:tx>
            <c:strRef>
              <c:f>'推移の推定(7.19)'!$E$51</c:f>
              <c:strCache>
                <c:ptCount val="1"/>
                <c:pt idx="0">
                  <c:v>推定Y2 (γをY1の1.5倍)</c:v>
                </c:pt>
              </c:strCache>
            </c:strRef>
          </c:tx>
          <c:spPr>
            <a:ln w="28575" cap="rnd">
              <a:solidFill>
                <a:schemeClr val="accent4"/>
              </a:solidFill>
              <a:round/>
            </a:ln>
            <a:effectLst/>
          </c:spPr>
          <c:marker>
            <c:symbol val="none"/>
          </c:marker>
          <c:cat>
            <c:numRef>
              <c:f>'推移の推定(7.19)'!$A$52:$A$173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'推移の推定(7.19)'!$E$54:$E$189</c:f>
              <c:numCache>
                <c:formatCode>0.0</c:formatCode>
                <c:ptCount val="136"/>
                <c:pt idx="0">
                  <c:v>7.8847383203670081</c:v>
                </c:pt>
                <c:pt idx="1">
                  <c:v>9.1343026326756789</c:v>
                </c:pt>
                <c:pt idx="2">
                  <c:v>10.581312668396246</c:v>
                </c:pt>
                <c:pt idx="3">
                  <c:v>12.256767667465711</c:v>
                </c:pt>
                <c:pt idx="4">
                  <c:v>14.19646569533165</c:v>
                </c:pt>
                <c:pt idx="5">
                  <c:v>16.441723277724684</c:v>
                </c:pt>
                <c:pt idx="6">
                  <c:v>19.040194986977887</c:v>
                </c:pt>
                <c:pt idx="7">
                  <c:v>22.046804090330522</c:v>
                </c:pt>
                <c:pt idx="8">
                  <c:v>25.52479558918532</c:v>
                </c:pt>
                <c:pt idx="9">
                  <c:v>29.546922749232635</c:v>
                </c:pt>
                <c:pt idx="10">
                  <c:v>34.196777333781831</c:v>
                </c:pt>
                <c:pt idx="11">
                  <c:v>39.570271927465122</c:v>
                </c:pt>
                <c:pt idx="12">
                  <c:v>45.777279611431403</c:v>
                </c:pt>
                <c:pt idx="13">
                  <c:v>52.943431359589965</c:v>
                </c:pt>
                <c:pt idx="14">
                  <c:v>61.212064285715002</c:v>
                </c:pt>
                <c:pt idx="15">
                  <c:v>70.746303569415446</c:v>
                </c:pt>
                <c:pt idx="16">
                  <c:v>81.731246675537392</c:v>
                </c:pt>
                <c:pt idx="17">
                  <c:v>94.376199383293965</c:v>
                </c:pt>
                <c:pt idx="18">
                  <c:v>108.91688810206746</c:v>
                </c:pt>
                <c:pt idx="19">
                  <c:v>125.61754091704553</c:v>
                </c:pt>
                <c:pt idx="20">
                  <c:v>144.77268988286329</c:v>
                </c:pt>
                <c:pt idx="21">
                  <c:v>166.70849877620259</c:v>
                </c:pt>
                <c:pt idx="22">
                  <c:v>191.78336411876506</c:v>
                </c:pt>
                <c:pt idx="23">
                  <c:v>220.3874743895995</c:v>
                </c:pt>
                <c:pt idx="24">
                  <c:v>252.940946563084</c:v>
                </c:pt>
                <c:pt idx="25">
                  <c:v>289.89009687673649</c:v>
                </c:pt>
                <c:pt idx="26">
                  <c:v>331.70135421568006</c:v>
                </c:pt>
                <c:pt idx="27">
                  <c:v>378.85230432461958</c:v>
                </c:pt>
                <c:pt idx="28">
                  <c:v>431.81938056162898</c:v>
                </c:pt>
                <c:pt idx="29">
                  <c:v>491.06181538722905</c:v>
                </c:pt>
                <c:pt idx="30">
                  <c:v>557.00166108393694</c:v>
                </c:pt>
                <c:pt idx="31">
                  <c:v>629.99999999999977</c:v>
                </c:pt>
                <c:pt idx="32">
                  <c:v>710.32990498292588</c:v>
                </c:pt>
                <c:pt idx="33">
                  <c:v>798.14727030301071</c:v>
                </c:pt>
                <c:pt idx="34">
                  <c:v>893.46127202197431</c:v>
                </c:pt>
                <c:pt idx="35">
                  <c:v>996.10685525529925</c:v>
                </c:pt>
                <c:pt idx="36">
                  <c:v>1105.7221653605047</c:v>
                </c:pt>
                <c:pt idx="37">
                  <c:v>1221.7340944520765</c:v>
                </c:pt>
                <c:pt idx="38">
                  <c:v>1343.354957868467</c:v>
                </c:pt>
                <c:pt idx="39">
                  <c:v>1469.5926437692517</c:v>
                </c:pt>
                <c:pt idx="40">
                  <c:v>1599.2753785001491</c:v>
                </c:pt>
                <c:pt idx="41">
                  <c:v>1731.0906302581002</c:v>
                </c:pt>
                <c:pt idx="42">
                  <c:v>1863.6358716464567</c:v>
                </c:pt>
                <c:pt idx="43">
                  <c:v>1995.47726548178</c:v>
                </c:pt>
                <c:pt idx="44">
                  <c:v>2125.2111675437004</c:v>
                </c:pt>
                <c:pt idx="45">
                  <c:v>2251.5229123317454</c:v>
                </c:pt>
                <c:pt idx="46">
                  <c:v>2373.2377604474545</c:v>
                </c:pt>
                <c:pt idx="47">
                  <c:v>2489.3600452142427</c:v>
                </c:pt>
                <c:pt idx="48">
                  <c:v>2599.0982064362092</c:v>
                </c:pt>
                <c:pt idx="49">
                  <c:v>2701.8752015888786</c:v>
                </c:pt>
                <c:pt idx="50">
                  <c:v>2797.3254106620834</c:v>
                </c:pt>
                <c:pt idx="51">
                  <c:v>2885.280360484905</c:v>
                </c:pt>
                <c:pt idx="52">
                  <c:v>2965.746275700335</c:v>
                </c:pt>
                <c:pt idx="53">
                  <c:v>3038.876629022936</c:v>
                </c:pt>
                <c:pt idx="54">
                  <c:v>3104.9426153158056</c:v>
                </c:pt>
                <c:pt idx="55">
                  <c:v>3164.3039579273659</c:v>
                </c:pt>
                <c:pt idx="56">
                  <c:v>3217.3818182329474</c:v>
                </c:pt>
                <c:pt idx="57">
                  <c:v>3264.6349398371449</c:v>
                </c:pt>
                <c:pt idx="58">
                  <c:v>3306.5395973414784</c:v>
                </c:pt>
                <c:pt idx="59">
                  <c:v>3343.573476865371</c:v>
                </c:pt>
                <c:pt idx="60">
                  <c:v>3376.2033014105141</c:v>
                </c:pt>
                <c:pt idx="61">
                  <c:v>3404.8758178822832</c:v>
                </c:pt>
                <c:pt idx="62">
                  <c:v>3430.0116625715041</c:v>
                </c:pt>
                <c:pt idx="63">
                  <c:v>3452.0015933165273</c:v>
                </c:pt>
                <c:pt idx="64">
                  <c:v>3471.2045960567771</c:v>
                </c:pt>
                <c:pt idx="65">
                  <c:v>3487.9474216335011</c:v>
                </c:pt>
                <c:pt idx="66">
                  <c:v>3502.5251707785428</c:v>
                </c:pt>
                <c:pt idx="67">
                  <c:v>3515.2026110175798</c:v>
                </c:pt>
                <c:pt idx="68">
                  <c:v>3526.2159721992357</c:v>
                </c:pt>
                <c:pt idx="69">
                  <c:v>3535.7750238991839</c:v>
                </c:pt>
                <c:pt idx="70">
                  <c:v>3544.0652864093177</c:v>
                </c:pt>
                <c:pt idx="71">
                  <c:v>3551.2502670977697</c:v>
                </c:pt>
                <c:pt idx="72">
                  <c:v>3557.4736460964764</c:v>
                </c:pt>
                <c:pt idx="73">
                  <c:v>3562.8613604310553</c:v>
                </c:pt>
                <c:pt idx="74">
                  <c:v>3567.5235549050917</c:v>
                </c:pt>
                <c:pt idx="75">
                  <c:v>3571.5563823446982</c:v>
                </c:pt>
                <c:pt idx="76">
                  <c:v>3575.0436461745408</c:v>
                </c:pt>
                <c:pt idx="77">
                  <c:v>3578.0582855854709</c:v>
                </c:pt>
                <c:pt idx="78">
                  <c:v>3580.6637084828253</c:v>
                </c:pt>
                <c:pt idx="79">
                  <c:v>3582.9149805582952</c:v>
                </c:pt>
                <c:pt idx="80">
                  <c:v>3584.8598806737009</c:v>
                </c:pt>
                <c:pt idx="81">
                  <c:v>3586.5398336469912</c:v>
                </c:pt>
                <c:pt idx="82">
                  <c:v>3587.9907317698235</c:v>
                </c:pt>
                <c:pt idx="83">
                  <c:v>3589.2436561741806</c:v>
                </c:pt>
                <c:pt idx="84">
                  <c:v>3590.3255086603926</c:v>
                </c:pt>
                <c:pt idx="85">
                  <c:v>3591.2595639160659</c:v>
                </c:pt>
                <c:pt idx="86">
                  <c:v>3592.0659512775314</c:v>
                </c:pt>
                <c:pt idx="87">
                  <c:v>3592.7620743708017</c:v>
                </c:pt>
                <c:pt idx="88">
                  <c:v>3593.3629761572442</c:v>
                </c:pt>
                <c:pt idx="89">
                  <c:v>3593.8816561264584</c:v>
                </c:pt>
                <c:pt idx="90">
                  <c:v>3594.329345641373</c:v>
                </c:pt>
                <c:pt idx="91">
                  <c:v>3594.7157467573866</c:v>
                </c:pt>
                <c:pt idx="92">
                  <c:v>3595.0492392127726</c:v>
                </c:pt>
                <c:pt idx="93">
                  <c:v>3595.3370597221187</c:v>
                </c:pt>
                <c:pt idx="94">
                  <c:v>3595.5854571968766</c:v>
                </c:pt>
                <c:pt idx="95">
                  <c:v>3595.799827064181</c:v>
                </c:pt>
                <c:pt idx="96">
                  <c:v>3595.9848274531082</c:v>
                </c:pt>
                <c:pt idx="97">
                  <c:v>3596.1444796624273</c:v>
                </c:pt>
                <c:pt idx="98">
                  <c:v>3596.2822550112105</c:v>
                </c:pt>
                <c:pt idx="99">
                  <c:v>3596.4011498992072</c:v>
                </c:pt>
                <c:pt idx="100">
                  <c:v>3596.5037506636108</c:v>
                </c:pt>
                <c:pt idx="101">
                  <c:v>3596.5922896089241</c:v>
                </c:pt>
                <c:pt idx="102">
                  <c:v>3596.668693403511</c:v>
                </c:pt>
                <c:pt idx="103">
                  <c:v>3596.7346248770345</c:v>
                </c:pt>
                <c:pt idx="104">
                  <c:v>3596.7915191143215</c:v>
                </c:pt>
                <c:pt idx="105">
                  <c:v>3596.8406146207631</c:v>
                </c:pt>
                <c:pt idx="106">
                  <c:v>3596.8829802298415</c:v>
                </c:pt>
                <c:pt idx="107">
                  <c:v>3596.9195383327287</c:v>
                </c:pt>
                <c:pt idx="108">
                  <c:v>3596.951084931387</c:v>
                </c:pt>
                <c:pt idx="109">
                  <c:v>3596.9783069485334</c:v>
                </c:pt>
                <c:pt idx="110">
                  <c:v>3597.0017971690072</c:v>
                </c:pt>
                <c:pt idx="111">
                  <c:v>3597.0220671360867</c:v>
                </c:pt>
                <c:pt idx="112">
                  <c:v>3597.039558282268</c:v>
                </c:pt>
                <c:pt idx="113">
                  <c:v>3597.0546515359083</c:v>
                </c:pt>
                <c:pt idx="114">
                  <c:v>3597.0676756122139</c:v>
                </c:pt>
                <c:pt idx="115">
                  <c:v>3597.0789141685837</c:v>
                </c:pt>
                <c:pt idx="116">
                  <c:v>3597.0886119797378</c:v>
                </c:pt>
                <c:pt idx="117">
                  <c:v>3597.0969802668246</c:v>
                </c:pt>
                <c:pt idx="118">
                  <c:v>3597.1042012963362</c:v>
                </c:pt>
                <c:pt idx="119">
                  <c:v>3597.1104323488435</c:v>
                </c:pt>
                <c:pt idx="120">
                  <c:v>3597.1158091438515</c:v>
                </c:pt>
                <c:pt idx="121">
                  <c:v>3597.1204487952982</c:v>
                </c:pt>
                <c:pt idx="122">
                  <c:v>3597.1244523619748</c:v>
                </c:pt>
                <c:pt idx="123">
                  <c:v>3597.1279070483974</c:v>
                </c:pt>
                <c:pt idx="124">
                  <c:v>3597.1308881040027</c:v>
                </c:pt>
                <c:pt idx="125">
                  <c:v>3597.1334604620279</c:v>
                </c:pt>
                <c:pt idx="126">
                  <c:v>3597.1356801537363</c:v>
                </c:pt>
                <c:pt idx="127">
                  <c:v>3597.1375955287858</c:v>
                </c:pt>
                <c:pt idx="128">
                  <c:v>3597.1392483083087</c:v>
                </c:pt>
                <c:pt idx="129">
                  <c:v>3597.1406744936298</c:v>
                </c:pt>
                <c:pt idx="130">
                  <c:v>3597.1419051504122</c:v>
                </c:pt>
                <c:pt idx="131">
                  <c:v>3597.1429670853113</c:v>
                </c:pt>
                <c:pt idx="132">
                  <c:v>3597.143883429856</c:v>
                </c:pt>
                <c:pt idx="133">
                  <c:v>3597.1446741443006</c:v>
                </c:pt>
                <c:pt idx="134">
                  <c:v>3597.145356452384</c:v>
                </c:pt>
                <c:pt idx="135">
                  <c:v>3597.1459452165054</c:v>
                </c:pt>
              </c:numCache>
            </c:numRef>
          </c:val>
          <c:smooth val="0"/>
          <c:extLst>
            <c:ext xmlns:c16="http://schemas.microsoft.com/office/drawing/2014/chart" uri="{C3380CC4-5D6E-409C-BE32-E72D297353CC}">
              <c16:uniqueId val="{00000002-2E90-4DF0-BD4F-6591DD192247}"/>
            </c:ext>
          </c:extLst>
        </c:ser>
        <c:ser>
          <c:idx val="4"/>
          <c:order val="3"/>
          <c:tx>
            <c:strRef>
              <c:f>'推移の推定(7.19)'!$F$51</c:f>
              <c:strCache>
                <c:ptCount val="1"/>
                <c:pt idx="0">
                  <c:v>推定Y3 (γをY1の3倍)</c:v>
                </c:pt>
              </c:strCache>
            </c:strRef>
          </c:tx>
          <c:spPr>
            <a:ln w="28575" cap="rnd">
              <a:solidFill>
                <a:schemeClr val="accent5"/>
              </a:solidFill>
              <a:round/>
            </a:ln>
            <a:effectLst/>
          </c:spPr>
          <c:marker>
            <c:symbol val="none"/>
          </c:marker>
          <c:cat>
            <c:numRef>
              <c:f>'推移の推定(7.19)'!$A$52:$A$173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'推移の推定(7.19)'!$F$54:$F$189</c:f>
              <c:numCache>
                <c:formatCode>0.0</c:formatCode>
                <c:ptCount val="136"/>
                <c:pt idx="0">
                  <c:v>7.8613574782793636</c:v>
                </c:pt>
                <c:pt idx="1">
                  <c:v>9.0804362919651567</c:v>
                </c:pt>
                <c:pt idx="2">
                  <c:v>10.488284562333195</c:v>
                </c:pt>
                <c:pt idx="3">
                  <c:v>12.114040325318614</c:v>
                </c:pt>
                <c:pt idx="4">
                  <c:v>13.991308533032285</c:v>
                </c:pt>
                <c:pt idx="5">
                  <c:v>16.158835568848883</c:v>
                </c:pt>
                <c:pt idx="6">
                  <c:v>18.661282180521017</c:v>
                </c:pt>
                <c:pt idx="7">
                  <c:v>21.5501080344009</c:v>
                </c:pt>
                <c:pt idx="8">
                  <c:v>24.884582466895559</c:v>
                </c:pt>
                <c:pt idx="9">
                  <c:v>28.732937378818818</c:v>
                </c:pt>
                <c:pt idx="10">
                  <c:v>33.173679516492207</c:v>
                </c:pt>
                <c:pt idx="11">
                  <c:v>38.297080512130201</c:v>
                </c:pt>
                <c:pt idx="12">
                  <c:v>44.206863876839122</c:v>
                </c:pt>
                <c:pt idx="13">
                  <c:v>51.022108461373001</c:v>
                </c:pt>
                <c:pt idx="14">
                  <c:v>58.879387463393805</c:v>
                </c:pt>
                <c:pt idx="15">
                  <c:v>67.935160519310429</c:v>
                </c:pt>
                <c:pt idx="16">
                  <c:v>78.368433318924332</c:v>
                </c:pt>
                <c:pt idx="17">
                  <c:v>90.383693933438295</c:v>
                </c:pt>
                <c:pt idx="18">
                  <c:v>104.21412690284673</c:v>
                </c:pt>
                <c:pt idx="19">
                  <c:v>120.12509415197825</c:v>
                </c:pt>
                <c:pt idx="20">
                  <c:v>138.41785485316228</c:v>
                </c:pt>
                <c:pt idx="21">
                  <c:v>159.4334730702106</c:v>
                </c:pt>
                <c:pt idx="22">
                  <c:v>183.55683084669636</c:v>
                </c:pt>
                <c:pt idx="23">
                  <c:v>211.22062364336765</c:v>
                </c:pt>
                <c:pt idx="24">
                  <c:v>242.90916296834126</c:v>
                </c:pt>
                <c:pt idx="25">
                  <c:v>279.16174616518776</c:v>
                </c:pt>
                <c:pt idx="26">
                  <c:v>320.57527467508515</c:v>
                </c:pt>
                <c:pt idx="27">
                  <c:v>367.80570982042423</c:v>
                </c:pt>
                <c:pt idx="28">
                  <c:v>421.5678512910759</c:v>
                </c:pt>
                <c:pt idx="29">
                  <c:v>482.63281296448622</c:v>
                </c:pt>
                <c:pt idx="30">
                  <c:v>551.82246251124286</c:v>
                </c:pt>
                <c:pt idx="31">
                  <c:v>629.99999999999989</c:v>
                </c:pt>
                <c:pt idx="32">
                  <c:v>718.05579776619538</c:v>
                </c:pt>
                <c:pt idx="33">
                  <c:v>816.88763796864453</c:v>
                </c:pt>
                <c:pt idx="34">
                  <c:v>927.37460127745749</c:v>
                </c:pt>
                <c:pt idx="35">
                  <c:v>1050.3441199922158</c:v>
                </c:pt>
                <c:pt idx="36">
                  <c:v>1186.5321499027823</c:v>
                </c:pt>
                <c:pt idx="37">
                  <c:v>1336.5370641867637</c:v>
                </c:pt>
                <c:pt idx="38">
                  <c:v>1500.7687310265637</c:v>
                </c:pt>
                <c:pt idx="39">
                  <c:v>1679.3952641369117</c:v>
                </c:pt>
                <c:pt idx="40">
                  <c:v>1872.2910349156552</c:v>
                </c:pt>
                <c:pt idx="41">
                  <c:v>2078.9905449975749</c:v>
                </c:pt>
                <c:pt idx="42">
                  <c:v>2298.653460658873</c:v>
                </c:pt>
                <c:pt idx="43">
                  <c:v>2530.0462616558489</c:v>
                </c:pt>
                <c:pt idx="44">
                  <c:v>2771.5453409185161</c:v>
                </c:pt>
                <c:pt idx="45">
                  <c:v>3021.1648918612941</c:v>
                </c:pt>
                <c:pt idx="46">
                  <c:v>3276.6105889498931</c:v>
                </c:pt>
                <c:pt idx="47">
                  <c:v>3535.3571634979821</c:v>
                </c:pt>
                <c:pt idx="48">
                  <c:v>3794.744949049858</c:v>
                </c:pt>
                <c:pt idx="49">
                  <c:v>4052.0878736822469</c:v>
                </c:pt>
                <c:pt idx="50">
                  <c:v>4304.7837356788568</c:v>
                </c:pt>
                <c:pt idx="51">
                  <c:v>4550.4172654785889</c:v>
                </c:pt>
                <c:pt idx="52">
                  <c:v>4786.8475235780925</c:v>
                </c:pt>
                <c:pt idx="53">
                  <c:v>5012.2733838659688</c:v>
                </c:pt>
                <c:pt idx="54">
                  <c:v>5225.2737453736072</c:v>
                </c:pt>
                <c:pt idx="55">
                  <c:v>5424.8221432511218</c:v>
                </c:pt>
                <c:pt idx="56">
                  <c:v>5610.278078604807</c:v>
                </c:pt>
                <c:pt idx="57">
                  <c:v>5781.3593011908661</c:v>
                </c:pt>
                <c:pt idx="58">
                  <c:v>5938.1003102024779</c:v>
                </c:pt>
                <c:pt idx="59">
                  <c:v>6080.8025300218032</c:v>
                </c:pt>
                <c:pt idx="60">
                  <c:v>6209.9811474959943</c:v>
                </c:pt>
                <c:pt idx="61">
                  <c:v>6326.3127038012999</c:v>
                </c:pt>
                <c:pt idx="62">
                  <c:v>6430.5864530083236</c:v>
                </c:pt>
                <c:pt idx="63">
                  <c:v>6523.661421643943</c:v>
                </c:pt>
                <c:pt idx="64">
                  <c:v>6606.430156426185</c:v>
                </c:pt>
                <c:pt idx="65">
                  <c:v>6679.789396675209</c:v>
                </c:pt>
                <c:pt idx="66">
                  <c:v>6744.6173700241916</c:v>
                </c:pt>
                <c:pt idx="67">
                  <c:v>6801.7570682981504</c:v>
                </c:pt>
                <c:pt idx="68">
                  <c:v>6852.0046804672156</c:v>
                </c:pt>
                <c:pt idx="69">
                  <c:v>6896.1023012608321</c:v>
                </c:pt>
                <c:pt idx="70">
                  <c:v>6934.7340590793274</c:v>
                </c:pt>
                <c:pt idx="71">
                  <c:v>6968.5248829622469</c:v>
                </c:pt>
                <c:pt idx="72">
                  <c:v>6998.041230693424</c:v>
                </c:pt>
                <c:pt idx="73">
                  <c:v>7023.7932109795483</c:v>
                </c:pt>
                <c:pt idx="74">
                  <c:v>7046.2376405228533</c:v>
                </c:pt>
                <c:pt idx="75">
                  <c:v>7065.7816750019956</c:v>
                </c:pt>
                <c:pt idx="76">
                  <c:v>7082.7867382216455</c:v>
                </c:pt>
                <c:pt idx="77">
                  <c:v>7097.5725450599039</c:v>
                </c:pt>
                <c:pt idx="78">
                  <c:v>7110.4210718417635</c:v>
                </c:pt>
                <c:pt idx="79">
                  <c:v>7121.5803736983389</c:v>
                </c:pt>
                <c:pt idx="80">
                  <c:v>7131.2681839908319</c:v>
                </c:pt>
                <c:pt idx="81">
                  <c:v>7139.6752577125717</c:v>
                </c:pt>
                <c:pt idx="82">
                  <c:v>7146.9684405662483</c:v>
                </c:pt>
                <c:pt idx="83">
                  <c:v>7153.2934596030491</c:v>
                </c:pt>
                <c:pt idx="84">
                  <c:v>7158.7774411504906</c:v>
                </c:pt>
                <c:pt idx="85">
                  <c:v>7163.5311682784595</c:v>
                </c:pt>
                <c:pt idx="86">
                  <c:v>7167.6510940927692</c:v>
                </c:pt>
                <c:pt idx="87">
                  <c:v>7171.2211293642531</c:v>
                </c:pt>
                <c:pt idx="88">
                  <c:v>7174.314223914288</c:v>
                </c:pt>
                <c:pt idx="89">
                  <c:v>7176.993761179644</c:v>
                </c:pt>
                <c:pt idx="90">
                  <c:v>7179.3147847687296</c:v>
                </c:pt>
                <c:pt idx="91">
                  <c:v>7181.3250748189985</c:v>
                </c:pt>
                <c:pt idx="92">
                  <c:v>7183.0660907334441</c:v>
                </c:pt>
                <c:pt idx="93">
                  <c:v>7184.5737955282948</c:v>
                </c:pt>
                <c:pt idx="94">
                  <c:v>7185.8793756458945</c:v>
                </c:pt>
                <c:pt idx="95">
                  <c:v>7187.0098687310428</c:v>
                </c:pt>
                <c:pt idx="96">
                  <c:v>7187.9887105720445</c:v>
                </c:pt>
                <c:pt idx="97">
                  <c:v>7188.8362111911838</c:v>
                </c:pt>
                <c:pt idx="98">
                  <c:v>7189.5699689452777</c:v>
                </c:pt>
                <c:pt idx="99">
                  <c:v>7190.2052304703357</c:v>
                </c:pt>
                <c:pt idx="100">
                  <c:v>7190.7552033749871</c:v>
                </c:pt>
                <c:pt idx="101">
                  <c:v>7191.2313277524281</c:v>
                </c:pt>
                <c:pt idx="102">
                  <c:v>7191.6435118348018</c:v>
                </c:pt>
                <c:pt idx="103">
                  <c:v>7192.0003364509421</c:v>
                </c:pt>
                <c:pt idx="104">
                  <c:v>7192.3092323615037</c:v>
                </c:pt>
                <c:pt idx="105">
                  <c:v>7192.5766340275841</c:v>
                </c:pt>
                <c:pt idx="106">
                  <c:v>7192.8081129133079</c:v>
                </c:pt>
                <c:pt idx="107">
                  <c:v>7193.0084930228568</c:v>
                </c:pt>
                <c:pt idx="108">
                  <c:v>7193.1819510219811</c:v>
                </c:pt>
                <c:pt idx="109">
                  <c:v>7193.3321029876388</c:v>
                </c:pt>
                <c:pt idx="110">
                  <c:v>7193.4620795618093</c:v>
                </c:pt>
                <c:pt idx="111">
                  <c:v>7193.5745910520745</c:v>
                </c:pt>
                <c:pt idx="112">
                  <c:v>7193.6719838182444</c:v>
                </c:pt>
                <c:pt idx="113">
                  <c:v>7193.7562891072803</c:v>
                </c:pt>
                <c:pt idx="114">
                  <c:v>7193.8292653447716</c:v>
                </c:pt>
                <c:pt idx="115">
                  <c:v>7193.8924347574084</c:v>
                </c:pt>
                <c:pt idx="116">
                  <c:v>7193.9471150846057</c:v>
                </c:pt>
                <c:pt idx="117">
                  <c:v>7193.9944470364935</c:v>
                </c:pt>
                <c:pt idx="118">
                  <c:v>7194.0354180678451</c:v>
                </c:pt>
                <c:pt idx="119">
                  <c:v>7194.0708829615178</c:v>
                </c:pt>
                <c:pt idx="120">
                  <c:v>7194.1015816489962</c:v>
                </c:pt>
                <c:pt idx="121">
                  <c:v>7194.1281546385208</c:v>
                </c:pt>
                <c:pt idx="122">
                  <c:v>7194.1511563716504</c:v>
                </c:pt>
                <c:pt idx="123">
                  <c:v>7194.171066786188</c:v>
                </c:pt>
                <c:pt idx="124">
                  <c:v>7194.1883013261695</c:v>
                </c:pt>
                <c:pt idx="125">
                  <c:v>7194.2032196073387</c:v>
                </c:pt>
                <c:pt idx="126">
                  <c:v>7194.2161329186074</c:v>
                </c:pt>
                <c:pt idx="127">
                  <c:v>7194.2273107157898</c:v>
                </c:pt>
                <c:pt idx="128">
                  <c:v>7194.2369862429277</c:v>
                </c:pt>
                <c:pt idx="129">
                  <c:v>7194.2453613983726</c:v>
                </c:pt>
                <c:pt idx="130">
                  <c:v>7194.25261094706</c:v>
                </c:pt>
                <c:pt idx="131">
                  <c:v>7194.2588861668064</c:v>
                </c:pt>
                <c:pt idx="132">
                  <c:v>7194.2643180046534</c:v>
                </c:pt>
                <c:pt idx="133">
                  <c:v>7194.2690198090704</c:v>
                </c:pt>
                <c:pt idx="134">
                  <c:v>7194.2730896950352</c:v>
                </c:pt>
                <c:pt idx="135">
                  <c:v>7194.2766125912585</c:v>
                </c:pt>
              </c:numCache>
            </c:numRef>
          </c:val>
          <c:smooth val="0"/>
          <c:extLst>
            <c:ext xmlns:c16="http://schemas.microsoft.com/office/drawing/2014/chart" uri="{C3380CC4-5D6E-409C-BE32-E72D297353CC}">
              <c16:uniqueId val="{00000003-2E90-4DF0-BD4F-6591DD192247}"/>
            </c:ext>
          </c:extLst>
        </c:ser>
        <c:dLbls>
          <c:showLegendKey val="0"/>
          <c:showVal val="0"/>
          <c:showCatName val="0"/>
          <c:showSerName val="0"/>
          <c:showPercent val="0"/>
          <c:showBubbleSize val="0"/>
        </c:dLbls>
        <c:smooth val="0"/>
        <c:axId val="578745400"/>
        <c:axId val="578749240"/>
      </c:lineChart>
      <c:dateAx>
        <c:axId val="578745400"/>
        <c:scaling>
          <c:orientation val="minMax"/>
        </c:scaling>
        <c:delete val="0"/>
        <c:axPos val="b"/>
        <c:numFmt formatCode="m&quot;月&quot;d&quot;日&quot;"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749240"/>
        <c:crosses val="autoZero"/>
        <c:auto val="1"/>
        <c:lblOffset val="100"/>
        <c:baseTimeUnit val="days"/>
      </c:dateAx>
      <c:valAx>
        <c:axId val="578749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745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6FFF0"/>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ロジスティック曲線による推移の推定</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1"/>
          <c:order val="0"/>
          <c:tx>
            <c:strRef>
              <c:f>'推移の推定(7.18)'!$C$51</c:f>
              <c:strCache>
                <c:ptCount val="1"/>
                <c:pt idx="0">
                  <c:v>実績推移</c:v>
                </c:pt>
              </c:strCache>
            </c:strRef>
          </c:tx>
          <c:spPr>
            <a:ln w="28575" cap="rnd">
              <a:solidFill>
                <a:schemeClr val="accent2"/>
              </a:solidFill>
              <a:round/>
            </a:ln>
            <a:effectLst/>
          </c:spPr>
          <c:marker>
            <c:symbol val="none"/>
          </c:marker>
          <c:cat>
            <c:numRef>
              <c:f>'推移の推定(7.18)'!$A$52:$A$173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'推移の推定(7.18)'!$C$54:$C$189</c:f>
              <c:numCache>
                <c:formatCode>General</c:formatCode>
                <c:ptCount val="136"/>
                <c:pt idx="0">
                  <c:v>11</c:v>
                </c:pt>
                <c:pt idx="1">
                  <c:v>13</c:v>
                </c:pt>
                <c:pt idx="2">
                  <c:v>19</c:v>
                </c:pt>
                <c:pt idx="3">
                  <c:v>22</c:v>
                </c:pt>
                <c:pt idx="4">
                  <c:v>22</c:v>
                </c:pt>
                <c:pt idx="5">
                  <c:v>22</c:v>
                </c:pt>
                <c:pt idx="6">
                  <c:v>24</c:v>
                </c:pt>
                <c:pt idx="7">
                  <c:v>25</c:v>
                </c:pt>
                <c:pt idx="8">
                  <c:v>27</c:v>
                </c:pt>
                <c:pt idx="9">
                  <c:v>29</c:v>
                </c:pt>
                <c:pt idx="10">
                  <c:v>34</c:v>
                </c:pt>
                <c:pt idx="11">
                  <c:v>41</c:v>
                </c:pt>
                <c:pt idx="12">
                  <c:v>46</c:v>
                </c:pt>
                <c:pt idx="13">
                  <c:v>56</c:v>
                </c:pt>
                <c:pt idx="14">
                  <c:v>64</c:v>
                </c:pt>
                <c:pt idx="15">
                  <c:v>75</c:v>
                </c:pt>
                <c:pt idx="16">
                  <c:v>92</c:v>
                </c:pt>
                <c:pt idx="17">
                  <c:v>98</c:v>
                </c:pt>
                <c:pt idx="18">
                  <c:v>106</c:v>
                </c:pt>
                <c:pt idx="19">
                  <c:v>118</c:v>
                </c:pt>
                <c:pt idx="20">
                  <c:v>128</c:v>
                </c:pt>
                <c:pt idx="21">
                  <c:v>158</c:v>
                </c:pt>
                <c:pt idx="22">
                  <c:v>180</c:v>
                </c:pt>
                <c:pt idx="23">
                  <c:v>208</c:v>
                </c:pt>
                <c:pt idx="24">
                  <c:v>240</c:v>
                </c:pt>
                <c:pt idx="25">
                  <c:v>258</c:v>
                </c:pt>
                <c:pt idx="26">
                  <c:v>278</c:v>
                </c:pt>
                <c:pt idx="27">
                  <c:v>339</c:v>
                </c:pt>
                <c:pt idx="28">
                  <c:v>405</c:v>
                </c:pt>
                <c:pt idx="29">
                  <c:v>458</c:v>
                </c:pt>
                <c:pt idx="30">
                  <c:v>544</c:v>
                </c:pt>
              </c:numCache>
            </c:numRef>
          </c:val>
          <c:smooth val="0"/>
          <c:extLst>
            <c:ext xmlns:c16="http://schemas.microsoft.com/office/drawing/2014/chart" uri="{C3380CC4-5D6E-409C-BE32-E72D297353CC}">
              <c16:uniqueId val="{00000000-E57F-483D-B482-C3297D83C46F}"/>
            </c:ext>
          </c:extLst>
        </c:ser>
        <c:ser>
          <c:idx val="2"/>
          <c:order val="1"/>
          <c:tx>
            <c:strRef>
              <c:f>'推移の推定(7.18)'!$D$51</c:f>
              <c:strCache>
                <c:ptCount val="1"/>
                <c:pt idx="0">
                  <c:v>推定Y1 (Logistic回帰で飽和水準γを推計)</c:v>
                </c:pt>
              </c:strCache>
            </c:strRef>
          </c:tx>
          <c:spPr>
            <a:ln w="28575" cap="rnd">
              <a:solidFill>
                <a:schemeClr val="accent3"/>
              </a:solidFill>
              <a:round/>
            </a:ln>
            <a:effectLst/>
          </c:spPr>
          <c:marker>
            <c:symbol val="none"/>
          </c:marker>
          <c:cat>
            <c:numRef>
              <c:f>'推移の推定(7.18)'!$A$52:$A$173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'推移の推定(7.18)'!$D$54:$D$189</c:f>
              <c:numCache>
                <c:formatCode>0.0</c:formatCode>
                <c:ptCount val="136"/>
                <c:pt idx="0">
                  <c:v>8.2881185243426181</c:v>
                </c:pt>
                <c:pt idx="1">
                  <c:v>9.5899298419575629</c:v>
                </c:pt>
                <c:pt idx="2">
                  <c:v>11.09448970572714</c:v>
                </c:pt>
                <c:pt idx="3">
                  <c:v>12.832791744791049</c:v>
                </c:pt>
                <c:pt idx="4">
                  <c:v>14.840371095125867</c:v>
                </c:pt>
                <c:pt idx="5">
                  <c:v>17.157903684900475</c:v>
                </c:pt>
                <c:pt idx="6">
                  <c:v>19.831861993224926</c:v>
                </c:pt>
                <c:pt idx="7">
                  <c:v>22.915224386037384</c:v>
                </c:pt>
                <c:pt idx="8">
                  <c:v>26.468231290635273</c:v>
                </c:pt>
                <c:pt idx="9">
                  <c:v>30.559176195543326</c:v>
                </c:pt>
                <c:pt idx="10">
                  <c:v>35.265212405881741</c:v>
                </c:pt>
                <c:pt idx="11">
                  <c:v>40.673147270630665</c:v>
                </c:pt>
                <c:pt idx="12">
                  <c:v>46.880183857980192</c:v>
                </c:pt>
                <c:pt idx="13">
                  <c:v>53.994555482947383</c:v>
                </c:pt>
                <c:pt idx="14">
                  <c:v>62.135980938278429</c:v>
                </c:pt>
                <c:pt idx="15">
                  <c:v>71.435847889470239</c:v>
                </c:pt>
                <c:pt idx="16">
                  <c:v>82.037009297104646</c:v>
                </c:pt>
                <c:pt idx="17">
                  <c:v>94.093054289174418</c:v>
                </c:pt>
                <c:pt idx="18">
                  <c:v>107.76689301920408</c:v>
                </c:pt>
                <c:pt idx="19">
                  <c:v>123.22847845067591</c:v>
                </c:pt>
                <c:pt idx="20">
                  <c:v>140.65148203300504</c:v>
                </c:pt>
                <c:pt idx="21">
                  <c:v>160.20875186147958</c:v>
                </c:pt>
                <c:pt idx="22">
                  <c:v>182.0664194736089</c:v>
                </c:pt>
                <c:pt idx="23">
                  <c:v>206.37659370012187</c:v>
                </c:pt>
                <c:pt idx="24">
                  <c:v>233.26869444394654</c:v>
                </c:pt>
                <c:pt idx="25">
                  <c:v>262.83963941940897</c:v>
                </c:pt>
                <c:pt idx="26">
                  <c:v>295.14329880962242</c:v>
                </c:pt>
                <c:pt idx="27">
                  <c:v>330.17986141845608</c:v>
                </c:pt>
                <c:pt idx="28">
                  <c:v>367.88598229353533</c:v>
                </c:pt>
                <c:pt idx="29">
                  <c:v>408.12676323156097</c:v>
                </c:pt>
                <c:pt idx="30">
                  <c:v>450.6907019846322</c:v>
                </c:pt>
                <c:pt idx="31">
                  <c:v>495.28868210370126</c:v>
                </c:pt>
                <c:pt idx="32">
                  <c:v>541.55782766501454</c:v>
                </c:pt>
                <c:pt idx="33">
                  <c:v>589.07061221089168</c:v>
                </c:pt>
                <c:pt idx="34">
                  <c:v>637.34902969247696</c:v>
                </c:pt>
                <c:pt idx="35">
                  <c:v>685.882992599266</c:v>
                </c:pt>
                <c:pt idx="36">
                  <c:v>734.15153531817464</c:v>
                </c:pt>
                <c:pt idx="37">
                  <c:v>781.64498897950648</c:v>
                </c:pt>
                <c:pt idx="38">
                  <c:v>827.88614763191697</c:v>
                </c:pt>
                <c:pt idx="39">
                  <c:v>872.44859756988058</c:v>
                </c:pt>
                <c:pt idx="40">
                  <c:v>914.97079774328779</c:v>
                </c:pt>
                <c:pt idx="41">
                  <c:v>955.16508853592075</c:v>
                </c:pt>
                <c:pt idx="42">
                  <c:v>992.82144866632143</c:v>
                </c:pt>
                <c:pt idx="43">
                  <c:v>1027.8063993869227</c:v>
                </c:pt>
                <c:pt idx="44">
                  <c:v>1060.057886739273</c:v>
                </c:pt>
                <c:pt idx="45">
                  <c:v>1089.5772166596537</c:v>
                </c:pt>
                <c:pt idx="46">
                  <c:v>1116.4191783833962</c:v>
                </c:pt>
                <c:pt idx="47">
                  <c:v>1140.6814048411486</c:v>
                </c:pt>
                <c:pt idx="48">
                  <c:v>1162.4938359816611</c:v>
                </c:pt>
                <c:pt idx="49">
                  <c:v>1182.0089241546707</c:v>
                </c:pt>
                <c:pt idx="50">
                  <c:v>1199.3929923532405</c:v>
                </c:pt>
                <c:pt idx="51">
                  <c:v>1214.818954883684</c:v>
                </c:pt>
                <c:pt idx="52">
                  <c:v>1228.4604507345475</c:v>
                </c:pt>
                <c:pt idx="53">
                  <c:v>1240.4873263140312</c:v>
                </c:pt>
                <c:pt idx="54">
                  <c:v>1251.0623326971479</c:v>
                </c:pt>
                <c:pt idx="55">
                  <c:v>1260.3388655397912</c:v>
                </c:pt>
                <c:pt idx="56">
                  <c:v>1268.4595645989777</c:v>
                </c:pt>
                <c:pt idx="57">
                  <c:v>1275.5555960359045</c:v>
                </c:pt>
                <c:pt idx="58">
                  <c:v>1281.7464574188255</c:v>
                </c:pt>
                <c:pt idx="59">
                  <c:v>1287.1401672893423</c:v>
                </c:pt>
                <c:pt idx="60">
                  <c:v>1291.8337245987841</c:v>
                </c:pt>
                <c:pt idx="61">
                  <c:v>1295.9137458869598</c:v>
                </c:pt>
                <c:pt idx="62">
                  <c:v>1299.4572084157573</c:v>
                </c:pt>
                <c:pt idx="63">
                  <c:v>1302.5322449666764</c:v>
                </c:pt>
                <c:pt idx="64">
                  <c:v>1305.1989505274385</c:v>
                </c:pt>
                <c:pt idx="65">
                  <c:v>1307.510172781801</c:v>
                </c:pt>
                <c:pt idx="66">
                  <c:v>1309.5122674858951</c:v>
                </c:pt>
                <c:pt idx="67">
                  <c:v>1311.2458068335825</c:v>
                </c:pt>
                <c:pt idx="68">
                  <c:v>1312.7462341577491</c:v>
                </c:pt>
                <c:pt idx="69">
                  <c:v>1314.0444621325601</c:v>
                </c:pt>
                <c:pt idx="70">
                  <c:v>1315.1674143394218</c:v>
                </c:pt>
                <c:pt idx="71">
                  <c:v>1316.138511894939</c:v>
                </c:pt>
                <c:pt idx="72">
                  <c:v>1316.9781080241996</c:v>
                </c:pt>
                <c:pt idx="73">
                  <c:v>1317.7038741665533</c:v>
                </c:pt>
                <c:pt idx="74">
                  <c:v>1318.3311415565886</c:v>
                </c:pt>
                <c:pt idx="75">
                  <c:v>1318.8732023326163</c:v>
                </c:pt>
                <c:pt idx="76">
                  <c:v>1319.3415741663032</c:v>
                </c:pt>
                <c:pt idx="77">
                  <c:v>1319.7462322381202</c:v>
                </c:pt>
                <c:pt idx="78">
                  <c:v>1320.0958121464796</c:v>
                </c:pt>
                <c:pt idx="79">
                  <c:v>1320.3977870645367</c:v>
                </c:pt>
                <c:pt idx="80">
                  <c:v>1320.6586221691857</c:v>
                </c:pt>
                <c:pt idx="81">
                  <c:v>1320.8839090767001</c:v>
                </c:pt>
                <c:pt idx="82">
                  <c:v>1321.078482738563</c:v>
                </c:pt>
                <c:pt idx="83">
                  <c:v>1321.2465229854879</c:v>
                </c:pt>
                <c:pt idx="84">
                  <c:v>1321.3916426610176</c:v>
                </c:pt>
                <c:pt idx="85">
                  <c:v>1321.5169640600873</c:v>
                </c:pt>
                <c:pt idx="86">
                  <c:v>1321.6251851829988</c:v>
                </c:pt>
                <c:pt idx="87">
                  <c:v>1321.7186371309099</c:v>
                </c:pt>
                <c:pt idx="88">
                  <c:v>1321.7993338042695</c:v>
                </c:pt>
                <c:pt idx="89">
                  <c:v>1321.8690149192755</c:v>
                </c:pt>
                <c:pt idx="90">
                  <c:v>1321.9291832279914</c:v>
                </c:pt>
                <c:pt idx="91">
                  <c:v>1321.9811367136456</c:v>
                </c:pt>
                <c:pt idx="92">
                  <c:v>1322.0259964323873</c:v>
                </c:pt>
                <c:pt idx="93">
                  <c:v>1322.0647305849227</c:v>
                </c:pt>
                <c:pt idx="94">
                  <c:v>1322.0981753246074</c:v>
                </c:pt>
                <c:pt idx="95">
                  <c:v>1322.1270527415279</c:v>
                </c:pt>
                <c:pt idx="96">
                  <c:v>1322.1519864036468</c:v>
                </c:pt>
                <c:pt idx="97">
                  <c:v>1322.1735147852296</c:v>
                </c:pt>
                <c:pt idx="98">
                  <c:v>1322.1921028685501</c:v>
                </c:pt>
                <c:pt idx="99">
                  <c:v>1322.2081521664622</c:v>
                </c:pt>
                <c:pt idx="100">
                  <c:v>1322.2220093801038</c:v>
                </c:pt>
                <c:pt idx="101">
                  <c:v>1322.2339738770988</c:v>
                </c:pt>
                <c:pt idx="102">
                  <c:v>1322.2443041505712</c:v>
                </c:pt>
                <c:pt idx="103">
                  <c:v>1322.253223397596</c:v>
                </c:pt>
                <c:pt idx="104">
                  <c:v>1322.2609243369275</c:v>
                </c:pt>
                <c:pt idx="105">
                  <c:v>1322.2675733695864</c:v>
                </c:pt>
                <c:pt idx="106">
                  <c:v>1322.2733141718261</c:v>
                </c:pt>
                <c:pt idx="107">
                  <c:v>1322.2782707978286</c:v>
                </c:pt>
                <c:pt idx="108">
                  <c:v>1322.2825503589693</c:v>
                </c:pt>
                <c:pt idx="109">
                  <c:v>1322.2862453373821</c:v>
                </c:pt>
                <c:pt idx="110">
                  <c:v>1322.2894355837125</c:v>
                </c:pt>
                <c:pt idx="111">
                  <c:v>1322.2921900421345</c:v>
                </c:pt>
                <c:pt idx="112">
                  <c:v>1322.2945682398515</c:v>
                </c:pt>
                <c:pt idx="113">
                  <c:v>1322.296621573217</c:v>
                </c:pt>
                <c:pt idx="114">
                  <c:v>1322.2983944182372</c:v>
                </c:pt>
                <c:pt idx="115">
                  <c:v>1322.2999250894263</c:v>
                </c:pt>
                <c:pt idx="116">
                  <c:v>1322.3012466677155</c:v>
                </c:pt>
                <c:pt idx="117">
                  <c:v>1322.3023877152978</c:v>
                </c:pt>
                <c:pt idx="118">
                  <c:v>1322.3033728928428</c:v>
                </c:pt>
                <c:pt idx="119">
                  <c:v>1322.3042234924119</c:v>
                </c:pt>
                <c:pt idx="120">
                  <c:v>1322.304957897589</c:v>
                </c:pt>
                <c:pt idx="121">
                  <c:v>1322.305591980765</c:v>
                </c:pt>
                <c:pt idx="122">
                  <c:v>1322.3061394461552</c:v>
                </c:pt>
                <c:pt idx="123">
                  <c:v>1322.3066121259683</c:v>
                </c:pt>
                <c:pt idx="124">
                  <c:v>1322.3070202361173</c:v>
                </c:pt>
                <c:pt idx="125">
                  <c:v>1322.3073725970055</c:v>
                </c:pt>
                <c:pt idx="126">
                  <c:v>1322.307676824151</c:v>
                </c:pt>
                <c:pt idx="127">
                  <c:v>1322.3079394927754</c:v>
                </c:pt>
                <c:pt idx="128">
                  <c:v>1322.3081662799088</c:v>
                </c:pt>
                <c:pt idx="129">
                  <c:v>1322.3083620870832</c:v>
                </c:pt>
                <c:pt idx="130">
                  <c:v>1322.3085311462687</c:v>
                </c:pt>
                <c:pt idx="131">
                  <c:v>1322.308677111334</c:v>
                </c:pt>
                <c:pt idx="132">
                  <c:v>1322.3088031370189</c:v>
                </c:pt>
                <c:pt idx="133">
                  <c:v>1322.3089119471151</c:v>
                </c:pt>
                <c:pt idx="134">
                  <c:v>1322.3090058933356</c:v>
                </c:pt>
                <c:pt idx="135">
                  <c:v>1322.3090870061405</c:v>
                </c:pt>
              </c:numCache>
            </c:numRef>
          </c:val>
          <c:smooth val="0"/>
          <c:extLst>
            <c:ext xmlns:c16="http://schemas.microsoft.com/office/drawing/2014/chart" uri="{C3380CC4-5D6E-409C-BE32-E72D297353CC}">
              <c16:uniqueId val="{00000001-E57F-483D-B482-C3297D83C46F}"/>
            </c:ext>
          </c:extLst>
        </c:ser>
        <c:ser>
          <c:idx val="3"/>
          <c:order val="2"/>
          <c:tx>
            <c:strRef>
              <c:f>'推移の推定(7.18)'!$E$51</c:f>
              <c:strCache>
                <c:ptCount val="1"/>
                <c:pt idx="0">
                  <c:v>推定Y2 (γをY1の1.5倍)</c:v>
                </c:pt>
              </c:strCache>
            </c:strRef>
          </c:tx>
          <c:spPr>
            <a:ln w="28575" cap="rnd">
              <a:solidFill>
                <a:schemeClr val="accent4"/>
              </a:solidFill>
              <a:round/>
            </a:ln>
            <a:effectLst/>
          </c:spPr>
          <c:marker>
            <c:symbol val="none"/>
          </c:marker>
          <c:cat>
            <c:numRef>
              <c:f>'推移の推定(7.18)'!$A$52:$A$173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'推移の推定(7.18)'!$E$54:$E$189</c:f>
              <c:numCache>
                <c:formatCode>0.0</c:formatCode>
                <c:ptCount val="136"/>
                <c:pt idx="0">
                  <c:v>8.3409386610311191</c:v>
                </c:pt>
                <c:pt idx="1">
                  <c:v>9.6823131768734179</c:v>
                </c:pt>
                <c:pt idx="2">
                  <c:v>11.2381776895587</c:v>
                </c:pt>
                <c:pt idx="3">
                  <c:v>13.042404208703116</c:v>
                </c:pt>
                <c:pt idx="4">
                  <c:v>15.134066473874451</c:v>
                </c:pt>
                <c:pt idx="5">
                  <c:v>17.558187802656207</c:v>
                </c:pt>
                <c:pt idx="6">
                  <c:v>20.366578666388307</c:v>
                </c:pt>
                <c:pt idx="7">
                  <c:v>23.618768327154648</c:v>
                </c:pt>
                <c:pt idx="8">
                  <c:v>27.383032402983758</c:v>
                </c:pt>
                <c:pt idx="9">
                  <c:v>31.737514461732125</c:v>
                </c:pt>
                <c:pt idx="10">
                  <c:v>36.771434258795551</c:v>
                </c:pt>
                <c:pt idx="11">
                  <c:v>42.586367522230198</c:v>
                </c:pt>
                <c:pt idx="12">
                  <c:v>49.297571657290128</c:v>
                </c:pt>
                <c:pt idx="13">
                  <c:v>57.035317728029668</c:v>
                </c:pt>
                <c:pt idx="14">
                  <c:v>65.946170887263634</c:v>
                </c:pt>
                <c:pt idx="15">
                  <c:v>76.194138433654871</c:v>
                </c:pt>
                <c:pt idx="16">
                  <c:v>87.961576434864853</c:v>
                </c:pt>
                <c:pt idx="17">
                  <c:v>101.4497123354553</c:v>
                </c:pt>
                <c:pt idx="18">
                  <c:v>116.87860285480127</c:v>
                </c:pt>
                <c:pt idx="19">
                  <c:v>134.4863056040968</c:v>
                </c:pt>
                <c:pt idx="20">
                  <c:v>154.5270027136859</c:v>
                </c:pt>
                <c:pt idx="21">
                  <c:v>177.26778112200807</c:v>
                </c:pt>
                <c:pt idx="22">
                  <c:v>202.98375559289974</c:v>
                </c:pt>
                <c:pt idx="23">
                  <c:v>231.95122864286193</c:v>
                </c:pt>
                <c:pt idx="24">
                  <c:v>264.4386308245339</c:v>
                </c:pt>
                <c:pt idx="25">
                  <c:v>300.69509120886477</c:v>
                </c:pt>
                <c:pt idx="26">
                  <c:v>340.93666621623549</c:v>
                </c:pt>
                <c:pt idx="27">
                  <c:v>385.33051421916724</c:v>
                </c:pt>
                <c:pt idx="28">
                  <c:v>433.97764067708511</c:v>
                </c:pt>
                <c:pt idx="29">
                  <c:v>486.89523208175643</c:v>
                </c:pt>
                <c:pt idx="30">
                  <c:v>543.99999999999989</c:v>
                </c:pt>
                <c:pt idx="31">
                  <c:v>605.09429605446996</c:v>
                </c:pt>
                <c:pt idx="32">
                  <c:v>669.85694214269381</c:v>
                </c:pt>
                <c:pt idx="33">
                  <c:v>737.84065234347679</c:v>
                </c:pt>
                <c:pt idx="34">
                  <c:v>808.47753301049397</c:v>
                </c:pt>
                <c:pt idx="35">
                  <c:v>881.09342022588737</c:v>
                </c:pt>
                <c:pt idx="36">
                  <c:v>954.93081356000903</c:v>
                </c:pt>
                <c:pt idx="37">
                  <c:v>1029.1790407571341</c:v>
                </c:pt>
                <c:pt idx="38">
                  <c:v>1103.0092488124146</c:v>
                </c:pt>
                <c:pt idx="39">
                  <c:v>1175.6110821111909</c:v>
                </c:pt>
                <c:pt idx="40">
                  <c:v>1246.2276442879595</c:v>
                </c:pt>
                <c:pt idx="41">
                  <c:v>1314.1856090166877</c:v>
                </c:pt>
                <c:pt idx="42">
                  <c:v>1378.9180832250227</c:v>
                </c:pt>
                <c:pt idx="43">
                  <c:v>1439.9788670963596</c:v>
                </c:pt>
                <c:pt idx="44">
                  <c:v>1497.0478793151365</c:v>
                </c:pt>
                <c:pt idx="45">
                  <c:v>1549.9285143907389</c:v>
                </c:pt>
                <c:pt idx="46">
                  <c:v>1598.5384234383994</c:v>
                </c:pt>
                <c:pt idx="47">
                  <c:v>1642.8955967743595</c:v>
                </c:pt>
                <c:pt idx="48">
                  <c:v>1683.1016919835727</c:v>
                </c:pt>
                <c:pt idx="49">
                  <c:v>1719.324365876616</c:v>
                </c:pt>
                <c:pt idx="50">
                  <c:v>1751.780028266031</c:v>
                </c:pt>
                <c:pt idx="51">
                  <c:v>1780.7180322884724</c:v>
                </c:pt>
                <c:pt idx="52">
                  <c:v>1806.4069228071935</c:v>
                </c:pt>
                <c:pt idx="53">
                  <c:v>1829.1230277089264</c:v>
                </c:pt>
                <c:pt idx="54">
                  <c:v>1849.1414183512145</c:v>
                </c:pt>
                <c:pt idx="55">
                  <c:v>1866.7290877856428</c:v>
                </c:pt>
                <c:pt idx="56">
                  <c:v>1882.140089551493</c:v>
                </c:pt>
                <c:pt idx="57">
                  <c:v>1895.6123309959523</c:v>
                </c:pt>
                <c:pt idx="58">
                  <c:v>1907.3657072533003</c:v>
                </c:pt>
                <c:pt idx="59">
                  <c:v>1917.6012807767459</c:v>
                </c:pt>
                <c:pt idx="60">
                  <c:v>1926.5012450456154</c:v>
                </c:pt>
                <c:pt idx="61">
                  <c:v>1934.2294512359997</c:v>
                </c:pt>
                <c:pt idx="62">
                  <c:v>1940.932317507371</c:v>
                </c:pt>
                <c:pt idx="63">
                  <c:v>1946.7399786370124</c:v>
                </c:pt>
                <c:pt idx="64">
                  <c:v>1951.7675672100713</c:v>
                </c:pt>
                <c:pt idx="65">
                  <c:v>1956.1165457662689</c:v>
                </c:pt>
                <c:pt idx="66">
                  <c:v>1959.876032252715</c:v>
                </c:pt>
                <c:pt idx="67">
                  <c:v>1963.1240792794094</c:v>
                </c:pt>
                <c:pt idx="68">
                  <c:v>1965.9288816551148</c:v>
                </c:pt>
                <c:pt idx="69">
                  <c:v>1968.349897185509</c:v>
                </c:pt>
                <c:pt idx="70">
                  <c:v>1970.4388734053091</c:v>
                </c:pt>
                <c:pt idx="71">
                  <c:v>1972.2407783843421</c:v>
                </c:pt>
                <c:pt idx="72">
                  <c:v>1973.7946375010551</c:v>
                </c:pt>
                <c:pt idx="73">
                  <c:v>1975.1342805338425</c:v>
                </c:pt>
                <c:pt idx="74">
                  <c:v>1976.289004916883</c:v>
                </c:pt>
                <c:pt idx="75">
                  <c:v>1977.2841618071509</c:v>
                </c:pt>
                <c:pt idx="76">
                  <c:v>1978.1416719166384</c:v>
                </c:pt>
                <c:pt idx="77">
                  <c:v>1978.8804780331093</c:v>
                </c:pt>
                <c:pt idx="78">
                  <c:v>1979.5169408990373</c:v>
                </c:pt>
                <c:pt idx="79">
                  <c:v>1980.0651847262332</c:v>
                </c:pt>
                <c:pt idx="80">
                  <c:v>1980.5373981537446</c:v>
                </c:pt>
                <c:pt idx="81">
                  <c:v>1980.9440959517378</c:v>
                </c:pt>
                <c:pt idx="82">
                  <c:v>1981.2943462636094</c:v>
                </c:pt>
                <c:pt idx="83">
                  <c:v>1981.595967682015</c:v>
                </c:pt>
                <c:pt idx="84">
                  <c:v>1981.8556999840318</c:v>
                </c:pt>
                <c:pt idx="85">
                  <c:v>1982.0793519134622</c:v>
                </c:pt>
                <c:pt idx="86">
                  <c:v>1982.2719289977506</c:v>
                </c:pt>
                <c:pt idx="87">
                  <c:v>1982.4377440241244</c:v>
                </c:pt>
                <c:pt idx="88">
                  <c:v>1982.5805124737371</c:v>
                </c:pt>
                <c:pt idx="89">
                  <c:v>1982.703434921993</c:v>
                </c:pt>
                <c:pt idx="90">
                  <c:v>1982.8092681556116</c:v>
                </c:pt>
                <c:pt idx="91">
                  <c:v>1982.9003865295963</c:v>
                </c:pt>
                <c:pt idx="92">
                  <c:v>1982.9788348873888</c:v>
                </c:pt>
                <c:pt idx="93">
                  <c:v>1983.0463741922847</c:v>
                </c:pt>
                <c:pt idx="94">
                  <c:v>1983.104520865118</c:v>
                </c:pt>
                <c:pt idx="95">
                  <c:v>1983.1545806896806</c:v>
                </c:pt>
                <c:pt idx="96">
                  <c:v>1983.1976780311591</c:v>
                </c:pt>
                <c:pt idx="97">
                  <c:v>1983.2347810118827</c:v>
                </c:pt>
                <c:pt idx="98">
                  <c:v>1983.2667232010551</c:v>
                </c:pt>
                <c:pt idx="99">
                  <c:v>1983.294222299184</c:v>
                </c:pt>
                <c:pt idx="100">
                  <c:v>1983.3178962321426</c:v>
                </c:pt>
                <c:pt idx="101">
                  <c:v>1983.3382770129019</c:v>
                </c:pt>
                <c:pt idx="102">
                  <c:v>1983.3558226797552</c:v>
                </c:pt>
                <c:pt idx="103">
                  <c:v>1983.3709275773545</c:v>
                </c:pt>
                <c:pt idx="104">
                  <c:v>1983.3839312101527</c:v>
                </c:pt>
                <c:pt idx="105">
                  <c:v>1983.395125866155</c:v>
                </c:pt>
                <c:pt idx="106">
                  <c:v>1983.4047631815299</c:v>
                </c:pt>
                <c:pt idx="107">
                  <c:v>1983.4130597930473</c:v>
                </c:pt>
                <c:pt idx="108">
                  <c:v>1983.4202022049546</c:v>
                </c:pt>
                <c:pt idx="109">
                  <c:v>1983.4263509793664</c:v>
                </c:pt>
                <c:pt idx="110">
                  <c:v>1983.4316443441312</c:v>
                </c:pt>
                <c:pt idx="111">
                  <c:v>1983.4362012990889</c:v>
                </c:pt>
                <c:pt idx="112">
                  <c:v>1983.4401242904314</c:v>
                </c:pt>
                <c:pt idx="113">
                  <c:v>1983.4435015131733</c:v>
                </c:pt>
                <c:pt idx="114">
                  <c:v>1983.4464088934376</c:v>
                </c:pt>
                <c:pt idx="115">
                  <c:v>1983.4489117950595</c:v>
                </c:pt>
                <c:pt idx="116">
                  <c:v>1983.4510664888317</c:v>
                </c:pt>
                <c:pt idx="117">
                  <c:v>1983.4529214174063</c:v>
                </c:pt>
                <c:pt idx="118">
                  <c:v>1983.4545182842517</c:v>
                </c:pt>
                <c:pt idx="119">
                  <c:v>1983.4558929911493</c:v>
                </c:pt>
                <c:pt idx="120">
                  <c:v>1983.4570764452772</c:v>
                </c:pt>
                <c:pt idx="121">
                  <c:v>1983.4580952540312</c:v>
                </c:pt>
                <c:pt idx="122">
                  <c:v>1983.4589723231907</c:v>
                </c:pt>
                <c:pt idx="123">
                  <c:v>1983.4597273718734</c:v>
                </c:pt>
                <c:pt idx="124">
                  <c:v>1983.4603773758579</c:v>
                </c:pt>
                <c:pt idx="125">
                  <c:v>1983.4609369492309</c:v>
                </c:pt>
                <c:pt idx="126">
                  <c:v>1983.4614186729448</c:v>
                </c:pt>
                <c:pt idx="127">
                  <c:v>1983.4618333776655</c:v>
                </c:pt>
                <c:pt idx="128">
                  <c:v>1983.4621903872737</c:v>
                </c:pt>
                <c:pt idx="129">
                  <c:v>1983.4624977284916</c:v>
                </c:pt>
                <c:pt idx="130">
                  <c:v>1983.4627623113408</c:v>
                </c:pt>
                <c:pt idx="131">
                  <c:v>1983.4629900845048</c:v>
                </c:pt>
                <c:pt idx="132">
                  <c:v>1983.4631861690673</c:v>
                </c:pt>
                <c:pt idx="133">
                  <c:v>1983.4633549736532</c:v>
                </c:pt>
                <c:pt idx="134">
                  <c:v>1983.4635002935452</c:v>
                </c:pt>
                <c:pt idx="135">
                  <c:v>1983.4636253960148</c:v>
                </c:pt>
              </c:numCache>
            </c:numRef>
          </c:val>
          <c:smooth val="0"/>
          <c:extLst>
            <c:ext xmlns:c16="http://schemas.microsoft.com/office/drawing/2014/chart" uri="{C3380CC4-5D6E-409C-BE32-E72D297353CC}">
              <c16:uniqueId val="{00000002-E57F-483D-B482-C3297D83C46F}"/>
            </c:ext>
          </c:extLst>
        </c:ser>
        <c:ser>
          <c:idx val="4"/>
          <c:order val="3"/>
          <c:tx>
            <c:strRef>
              <c:f>'推移の推定(7.18)'!$F$51</c:f>
              <c:strCache>
                <c:ptCount val="1"/>
                <c:pt idx="0">
                  <c:v>推定Y3 (γをY1の3倍)</c:v>
                </c:pt>
              </c:strCache>
            </c:strRef>
          </c:tx>
          <c:spPr>
            <a:ln w="28575" cap="rnd">
              <a:solidFill>
                <a:schemeClr val="accent5"/>
              </a:solidFill>
              <a:round/>
            </a:ln>
            <a:effectLst/>
          </c:spPr>
          <c:marker>
            <c:symbol val="none"/>
          </c:marker>
          <c:cat>
            <c:numRef>
              <c:f>'推移の推定(7.18)'!$A$52:$A$173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'推移の推定(7.18)'!$F$54:$F$189</c:f>
              <c:numCache>
                <c:formatCode>0.0</c:formatCode>
                <c:ptCount val="136"/>
                <c:pt idx="0">
                  <c:v>8.25668375332741</c:v>
                </c:pt>
                <c:pt idx="1">
                  <c:v>9.5366688305369767</c:v>
                </c:pt>
                <c:pt idx="2">
                  <c:v>11.014530355663551</c:v>
                </c:pt>
                <c:pt idx="3">
                  <c:v>12.720674336457458</c:v>
                </c:pt>
                <c:pt idx="4">
                  <c:v>14.690117576159812</c:v>
                </c:pt>
                <c:pt idx="5">
                  <c:v>16.963166371647141</c:v>
                </c:pt>
                <c:pt idx="6">
                  <c:v>19.586188258202817</c:v>
                </c:pt>
                <c:pt idx="7">
                  <c:v>22.612487229263877</c:v>
                </c:pt>
                <c:pt idx="8">
                  <c:v>26.103293198813564</c:v>
                </c:pt>
                <c:pt idx="9">
                  <c:v>30.128876473293971</c:v>
                </c:pt>
                <c:pt idx="10">
                  <c:v>34.769797493420718</c:v>
                </c:pt>
                <c:pt idx="11">
                  <c:v>40.118300874628034</c:v>
                </c:pt>
                <c:pt idx="12">
                  <c:v>46.279860531641269</c:v>
                </c:pt>
                <c:pt idx="13">
                  <c:v>53.374879050052748</c:v>
                </c:pt>
                <c:pt idx="14">
                  <c:v>61.540539001699358</c:v>
                </c:pt>
                <c:pt idx="15">
                  <c:v>70.932796017358086</c:v>
                </c:pt>
                <c:pt idx="16">
                  <c:v>81.728492437564427</c:v>
                </c:pt>
                <c:pt idx="17">
                  <c:v>94.127555450500367</c:v>
                </c:pt>
                <c:pt idx="18">
                  <c:v>108.35522388628583</c:v>
                </c:pt>
                <c:pt idx="19">
                  <c:v>124.66422230972739</c:v>
                </c:pt>
                <c:pt idx="20">
                  <c:v>143.33676881962737</c:v>
                </c:pt>
                <c:pt idx="21">
                  <c:v>164.68626330105354</c:v>
                </c:pt>
                <c:pt idx="22">
                  <c:v>189.05845551034849</c:v>
                </c:pt>
                <c:pt idx="23">
                  <c:v>216.83183782803641</c:v>
                </c:pt>
                <c:pt idx="24">
                  <c:v>248.41694761791175</c:v>
                </c:pt>
                <c:pt idx="25">
                  <c:v>284.25420263930948</c:v>
                </c:pt>
                <c:pt idx="26">
                  <c:v>324.8098363048141</c:v>
                </c:pt>
                <c:pt idx="27">
                  <c:v>370.56945761826904</c:v>
                </c:pt>
                <c:pt idx="28">
                  <c:v>422.02874724544353</c:v>
                </c:pt>
                <c:pt idx="29">
                  <c:v>479.68083436280637</c:v>
                </c:pt>
                <c:pt idx="30">
                  <c:v>543.99999999999989</c:v>
                </c:pt>
                <c:pt idx="31">
                  <c:v>615.4215438372579</c:v>
                </c:pt>
                <c:pt idx="32">
                  <c:v>694.31795181239011</c:v>
                </c:pt>
                <c:pt idx="33">
                  <c:v>780.9719204564924</c:v>
                </c:pt>
                <c:pt idx="34">
                  <c:v>875.54732111512055</c:v>
                </c:pt>
                <c:pt idx="35">
                  <c:v>978.05978599886066</c:v>
                </c:pt>
                <c:pt idx="36">
                  <c:v>1088.3491967624161</c:v>
                </c:pt>
                <c:pt idx="37">
                  <c:v>1206.0568484908949</c:v>
                </c:pt>
                <c:pt idx="38">
                  <c:v>1330.6103162786571</c:v>
                </c:pt>
                <c:pt idx="39">
                  <c:v>1461.2189356838348</c:v>
                </c:pt>
                <c:pt idx="40">
                  <c:v>1596.8822247567912</c:v>
                </c:pt>
                <c:pt idx="41">
                  <c:v>1736.4125020832982</c:v>
                </c:pt>
                <c:pt idx="42">
                  <c:v>1878.4714777344627</c:v>
                </c:pt>
                <c:pt idx="43">
                  <c:v>2021.6189123372378</c:v>
                </c:pt>
                <c:pt idx="44">
                  <c:v>2164.3698404207657</c:v>
                </c:pt>
                <c:pt idx="45">
                  <c:v>2305.2556481611223</c:v>
                </c:pt>
                <c:pt idx="46">
                  <c:v>2442.8837352050787</c:v>
                </c:pt>
                <c:pt idx="47">
                  <c:v>2575.9906973609045</c:v>
                </c:pt>
                <c:pt idx="48">
                  <c:v>2703.4848962143005</c:v>
                </c:pt>
                <c:pt idx="49">
                  <c:v>2824.4757342105027</c:v>
                </c:pt>
                <c:pt idx="50">
                  <c:v>2938.2886357445113</c:v>
                </c:pt>
                <c:pt idx="51">
                  <c:v>3044.4663390090245</c:v>
                </c:pt>
                <c:pt idx="52">
                  <c:v>3142.75838332588</c:v>
                </c:pt>
                <c:pt idx="53">
                  <c:v>3233.1014923280918</c:v>
                </c:pt>
                <c:pt idx="54">
                  <c:v>3315.5938793196551</c:v>
                </c:pt>
                <c:pt idx="55">
                  <c:v>3390.4664045160539</c:v>
                </c:pt>
                <c:pt idx="56">
                  <c:v>3458.0531157137689</c:v>
                </c:pt>
                <c:pt idx="57">
                  <c:v>3518.7631398233593</c:v>
                </c:pt>
                <c:pt idx="58">
                  <c:v>3573.0552827993529</c:v>
                </c:pt>
                <c:pt idx="59">
                  <c:v>3621.4161282224677</c:v>
                </c:pt>
                <c:pt idx="60">
                  <c:v>3664.3419527885771</c:v>
                </c:pt>
                <c:pt idx="61">
                  <c:v>3702.3244215631867</c:v>
                </c:pt>
                <c:pt idx="62">
                  <c:v>3735.839785553153</c:v>
                </c:pt>
                <c:pt idx="63">
                  <c:v>3765.3411636436799</c:v>
                </c:pt>
                <c:pt idx="64">
                  <c:v>3791.2534288274851</c:v>
                </c:pt>
                <c:pt idx="65">
                  <c:v>3813.9702127483724</c:v>
                </c:pt>
                <c:pt idx="66">
                  <c:v>3833.8525731715736</c:v>
                </c:pt>
                <c:pt idx="67">
                  <c:v>3851.2289202425891</c:v>
                </c:pt>
                <c:pt idx="68">
                  <c:v>3866.3958576200953</c:v>
                </c:pt>
                <c:pt idx="69">
                  <c:v>3879.6196558226179</c:v>
                </c:pt>
                <c:pt idx="70">
                  <c:v>3891.1381325026782</c:v>
                </c:pt>
                <c:pt idx="71">
                  <c:v>3901.1627652140223</c:v>
                </c:pt>
                <c:pt idx="72">
                  <c:v>3909.8809055038269</c:v>
                </c:pt>
                <c:pt idx="73">
                  <c:v>3917.4579987966372</c:v>
                </c:pt>
                <c:pt idx="74">
                  <c:v>3924.0397430907351</c:v>
                </c:pt>
                <c:pt idx="75">
                  <c:v>3929.7541418117289</c:v>
                </c:pt>
                <c:pt idx="76">
                  <c:v>3934.7134232179446</c:v>
                </c:pt>
                <c:pt idx="77">
                  <c:v>3939.0158114686055</c:v>
                </c:pt>
                <c:pt idx="78">
                  <c:v>3942.7471437084037</c:v>
                </c:pt>
                <c:pt idx="79">
                  <c:v>3945.9823340390535</c:v>
                </c:pt>
                <c:pt idx="80">
                  <c:v>3948.7866896682381</c:v>
                </c:pt>
                <c:pt idx="81">
                  <c:v>3951.2170873627524</c:v>
                </c:pt>
                <c:pt idx="82">
                  <c:v>3953.3230199967447</c:v>
                </c:pt>
                <c:pt idx="83">
                  <c:v>3955.1475238001558</c:v>
                </c:pt>
                <c:pt idx="84">
                  <c:v>3956.7279971259759</c:v>
                </c:pt>
                <c:pt idx="85">
                  <c:v>3958.0969213568237</c:v>
                </c:pt>
                <c:pt idx="86">
                  <c:v>3959.2824941033937</c:v>
                </c:pt>
                <c:pt idx="87">
                  <c:v>3960.3091842136014</c:v>
                </c:pt>
                <c:pt idx="88">
                  <c:v>3961.1982173872648</c:v>
                </c:pt>
                <c:pt idx="89">
                  <c:v>3961.9680004302736</c:v>
                </c:pt>
                <c:pt idx="90">
                  <c:v>3962.6344914212195</c:v>
                </c:pt>
                <c:pt idx="91">
                  <c:v>3963.2115223268743</c:v>
                </c:pt>
                <c:pt idx="92">
                  <c:v>3963.7110799063053</c:v>
                </c:pt>
                <c:pt idx="93">
                  <c:v>3964.1435500955831</c:v>
                </c:pt>
                <c:pt idx="94">
                  <c:v>3964.5179304705157</c:v>
                </c:pt>
                <c:pt idx="95">
                  <c:v>3964.8420148445789</c:v>
                </c:pt>
                <c:pt idx="96">
                  <c:v>3965.1225535723515</c:v>
                </c:pt>
                <c:pt idx="97">
                  <c:v>3965.3653926927404</c:v>
                </c:pt>
                <c:pt idx="98">
                  <c:v>3965.5755946579793</c:v>
                </c:pt>
                <c:pt idx="99">
                  <c:v>3965.7575430499883</c:v>
                </c:pt>
                <c:pt idx="100">
                  <c:v>3965.9150333814528</c:v>
                </c:pt>
                <c:pt idx="101">
                  <c:v>3966.0513518109415</c:v>
                </c:pt>
                <c:pt idx="102">
                  <c:v>3966.1693433659061</c:v>
                </c:pt>
                <c:pt idx="103">
                  <c:v>3966.2714710609857</c:v>
                </c:pt>
                <c:pt idx="104">
                  <c:v>3966.3598671183431</c:v>
                </c:pt>
                <c:pt idx="105">
                  <c:v>3966.43637733895</c:v>
                </c:pt>
                <c:pt idx="106">
                  <c:v>3966.5025995359879</c:v>
                </c:pt>
                <c:pt idx="107">
                  <c:v>3966.5599168214876</c:v>
                </c:pt>
                <c:pt idx="108">
                  <c:v>3966.6095264328142</c:v>
                </c:pt>
                <c:pt idx="109">
                  <c:v>3966.6524646946687</c:v>
                </c:pt>
                <c:pt idx="110">
                  <c:v>3966.6896286332003</c:v>
                </c:pt>
                <c:pt idx="111">
                  <c:v>3966.7217946901496</c:v>
                </c:pt>
                <c:pt idx="112">
                  <c:v>3966.7496349252942</c:v>
                </c:pt>
                <c:pt idx="113">
                  <c:v>3966.7737310436719</c:v>
                </c:pt>
                <c:pt idx="114">
                  <c:v>3966.7945865391607</c:v>
                </c:pt>
                <c:pt idx="115">
                  <c:v>3966.812637207006</c:v>
                </c:pt>
                <c:pt idx="116">
                  <c:v>3966.8282602441091</c:v>
                </c:pt>
                <c:pt idx="117">
                  <c:v>3966.8417821266112</c:v>
                </c:pt>
                <c:pt idx="118">
                  <c:v>3966.8534854288891</c:v>
                </c:pt>
                <c:pt idx="119">
                  <c:v>3966.8636147261259</c:v>
                </c:pt>
                <c:pt idx="120">
                  <c:v>3966.8723817035252</c:v>
                </c:pt>
                <c:pt idx="121">
                  <c:v>3966.8799695787434</c:v>
                </c:pt>
                <c:pt idx="122">
                  <c:v>3966.8865369298114</c:v>
                </c:pt>
                <c:pt idx="123">
                  <c:v>3966.8922210084402</c:v>
                </c:pt>
                <c:pt idx="124">
                  <c:v>3966.8971406078495</c:v>
                </c:pt>
                <c:pt idx="125">
                  <c:v>3966.9013985450142</c:v>
                </c:pt>
                <c:pt idx="126">
                  <c:v>3966.9050838091493</c:v>
                </c:pt>
                <c:pt idx="127">
                  <c:v>3966.9082734212925</c:v>
                </c:pt>
                <c:pt idx="128">
                  <c:v>3966.9110340438378</c:v>
                </c:pt>
                <c:pt idx="129">
                  <c:v>3966.9134233736222</c:v>
                </c:pt>
                <c:pt idx="130">
                  <c:v>3966.9154913476877</c:v>
                </c:pt>
                <c:pt idx="131">
                  <c:v>3966.9172811868762</c:v>
                </c:pt>
                <c:pt idx="132">
                  <c:v>3966.918830299102</c:v>
                </c:pt>
                <c:pt idx="133">
                  <c:v>3966.920171061126</c:v>
                </c:pt>
                <c:pt idx="134">
                  <c:v>3966.9213314952121</c:v>
                </c:pt>
                <c:pt idx="135">
                  <c:v>3966.9223358547702</c:v>
                </c:pt>
              </c:numCache>
            </c:numRef>
          </c:val>
          <c:smooth val="0"/>
          <c:extLst>
            <c:ext xmlns:c16="http://schemas.microsoft.com/office/drawing/2014/chart" uri="{C3380CC4-5D6E-409C-BE32-E72D297353CC}">
              <c16:uniqueId val="{00000003-E57F-483D-B482-C3297D83C46F}"/>
            </c:ext>
          </c:extLst>
        </c:ser>
        <c:dLbls>
          <c:showLegendKey val="0"/>
          <c:showVal val="0"/>
          <c:showCatName val="0"/>
          <c:showSerName val="0"/>
          <c:showPercent val="0"/>
          <c:showBubbleSize val="0"/>
        </c:dLbls>
        <c:smooth val="0"/>
        <c:axId val="578745400"/>
        <c:axId val="578749240"/>
      </c:lineChart>
      <c:dateAx>
        <c:axId val="578745400"/>
        <c:scaling>
          <c:orientation val="minMax"/>
        </c:scaling>
        <c:delete val="0"/>
        <c:axPos val="b"/>
        <c:numFmt formatCode="m&quot;月&quot;d&quot;日&quot;"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749240"/>
        <c:crosses val="autoZero"/>
        <c:auto val="1"/>
        <c:lblOffset val="100"/>
        <c:baseTimeUnit val="days"/>
      </c:dateAx>
      <c:valAx>
        <c:axId val="578749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745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6FFF0"/>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ロジスティック曲線による推移の推定</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1"/>
          <c:order val="0"/>
          <c:tx>
            <c:strRef>
              <c:f>'推移の推定(7.17)'!$C$51</c:f>
              <c:strCache>
                <c:ptCount val="1"/>
                <c:pt idx="0">
                  <c:v>実績推移</c:v>
                </c:pt>
              </c:strCache>
            </c:strRef>
          </c:tx>
          <c:spPr>
            <a:ln w="28575" cap="rnd">
              <a:solidFill>
                <a:schemeClr val="accent2"/>
              </a:solidFill>
              <a:round/>
            </a:ln>
            <a:effectLst/>
          </c:spPr>
          <c:marker>
            <c:symbol val="none"/>
          </c:marker>
          <c:cat>
            <c:numRef>
              <c:f>'推移の推定(7.17)'!$A$52:$A$173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'推移の推定(7.17)'!$C$54:$C$189</c:f>
              <c:numCache>
                <c:formatCode>General</c:formatCode>
                <c:ptCount val="136"/>
                <c:pt idx="0">
                  <c:v>4</c:v>
                </c:pt>
                <c:pt idx="1">
                  <c:v>6</c:v>
                </c:pt>
                <c:pt idx="2">
                  <c:v>12</c:v>
                </c:pt>
                <c:pt idx="3">
                  <c:v>15</c:v>
                </c:pt>
                <c:pt idx="4">
                  <c:v>15</c:v>
                </c:pt>
                <c:pt idx="5">
                  <c:v>15</c:v>
                </c:pt>
                <c:pt idx="6">
                  <c:v>17</c:v>
                </c:pt>
                <c:pt idx="7">
                  <c:v>18</c:v>
                </c:pt>
                <c:pt idx="8">
                  <c:v>20</c:v>
                </c:pt>
                <c:pt idx="9">
                  <c:v>22</c:v>
                </c:pt>
                <c:pt idx="10">
                  <c:v>27</c:v>
                </c:pt>
                <c:pt idx="11">
                  <c:v>34</c:v>
                </c:pt>
                <c:pt idx="12">
                  <c:v>39</c:v>
                </c:pt>
                <c:pt idx="13">
                  <c:v>49</c:v>
                </c:pt>
                <c:pt idx="14">
                  <c:v>57</c:v>
                </c:pt>
                <c:pt idx="15">
                  <c:v>68</c:v>
                </c:pt>
                <c:pt idx="16">
                  <c:v>85</c:v>
                </c:pt>
                <c:pt idx="17">
                  <c:v>91</c:v>
                </c:pt>
                <c:pt idx="18">
                  <c:v>99</c:v>
                </c:pt>
                <c:pt idx="19">
                  <c:v>111</c:v>
                </c:pt>
                <c:pt idx="20">
                  <c:v>121</c:v>
                </c:pt>
                <c:pt idx="21">
                  <c:v>151</c:v>
                </c:pt>
                <c:pt idx="22">
                  <c:v>173</c:v>
                </c:pt>
                <c:pt idx="23">
                  <c:v>201</c:v>
                </c:pt>
                <c:pt idx="24">
                  <c:v>233</c:v>
                </c:pt>
                <c:pt idx="25">
                  <c:v>251</c:v>
                </c:pt>
                <c:pt idx="26">
                  <c:v>271</c:v>
                </c:pt>
                <c:pt idx="27">
                  <c:v>332</c:v>
                </c:pt>
                <c:pt idx="28">
                  <c:v>398</c:v>
                </c:pt>
                <c:pt idx="29">
                  <c:v>451</c:v>
                </c:pt>
              </c:numCache>
            </c:numRef>
          </c:val>
          <c:smooth val="0"/>
          <c:extLst>
            <c:ext xmlns:c16="http://schemas.microsoft.com/office/drawing/2014/chart" uri="{C3380CC4-5D6E-409C-BE32-E72D297353CC}">
              <c16:uniqueId val="{00000000-70F5-48A1-9AD8-098521A6C5F0}"/>
            </c:ext>
          </c:extLst>
        </c:ser>
        <c:ser>
          <c:idx val="2"/>
          <c:order val="1"/>
          <c:tx>
            <c:strRef>
              <c:f>'推移の推定(7.17)'!$D$51</c:f>
              <c:strCache>
                <c:ptCount val="1"/>
                <c:pt idx="0">
                  <c:v>推定Y1 (Logistic回帰で飽和水準γを推計)</c:v>
                </c:pt>
              </c:strCache>
            </c:strRef>
          </c:tx>
          <c:spPr>
            <a:ln w="28575" cap="rnd">
              <a:solidFill>
                <a:schemeClr val="accent3"/>
              </a:solidFill>
              <a:round/>
            </a:ln>
            <a:effectLst/>
          </c:spPr>
          <c:marker>
            <c:symbol val="none"/>
          </c:marker>
          <c:cat>
            <c:numRef>
              <c:f>'推移の推定(7.17)'!$A$52:$A$173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'推移の推定(7.17)'!$D$54:$D$189</c:f>
              <c:numCache>
                <c:formatCode>0.0</c:formatCode>
                <c:ptCount val="136"/>
                <c:pt idx="0">
                  <c:v>5.9032736971355844</c:v>
                </c:pt>
                <c:pt idx="1">
                  <c:v>6.9424858987643754</c:v>
                </c:pt>
                <c:pt idx="2">
                  <c:v>8.1629782548414997</c:v>
                </c:pt>
                <c:pt idx="3">
                  <c:v>9.5957386750882865</c:v>
                </c:pt>
                <c:pt idx="4">
                  <c:v>11.276810751464181</c:v>
                </c:pt>
                <c:pt idx="5">
                  <c:v>13.24802680000948</c:v>
                </c:pt>
                <c:pt idx="6">
                  <c:v>15.557811782497291</c:v>
                </c:pt>
                <c:pt idx="7">
                  <c:v>18.262050313100417</c:v>
                </c:pt>
                <c:pt idx="8">
                  <c:v>21.425001165099346</c:v>
                </c:pt>
                <c:pt idx="9">
                  <c:v>25.120232873632585</c:v>
                </c:pt>
                <c:pt idx="10">
                  <c:v>29.4315394520785</c:v>
                </c:pt>
                <c:pt idx="11">
                  <c:v>34.453776181160151</c:v>
                </c:pt>
                <c:pt idx="12">
                  <c:v>40.293531320159687</c:v>
                </c:pt>
                <c:pt idx="13">
                  <c:v>47.069520241419653</c:v>
                </c:pt>
                <c:pt idx="14">
                  <c:v>54.912554459040152</c:v>
                </c:pt>
                <c:pt idx="15">
                  <c:v>63.964901119704798</c:v>
                </c:pt>
                <c:pt idx="16">
                  <c:v>74.378812465724224</c:v>
                </c:pt>
                <c:pt idx="17">
                  <c:v>86.313975934876936</c:v>
                </c:pt>
                <c:pt idx="18">
                  <c:v>99.933623606904703</c:v>
                </c:pt>
                <c:pt idx="19">
                  <c:v>115.39905789658762</c:v>
                </c:pt>
                <c:pt idx="20">
                  <c:v>132.86241491862287</c:v>
                </c:pt>
                <c:pt idx="21">
                  <c:v>152.45761473295721</c:v>
                </c:pt>
                <c:pt idx="22">
                  <c:v>174.28965195896248</c:v>
                </c:pt>
                <c:pt idx="23">
                  <c:v>198.42266368755452</c:v>
                </c:pt>
                <c:pt idx="24">
                  <c:v>224.86755767616609</c:v>
                </c:pt>
                <c:pt idx="25">
                  <c:v>253.57034868869289</c:v>
                </c:pt>
                <c:pt idx="26">
                  <c:v>284.40266028903051</c:v>
                </c:pt>
                <c:pt idx="27">
                  <c:v>317.15600562626742</c:v>
                </c:pt>
                <c:pt idx="28">
                  <c:v>351.54136350285575</c:v>
                </c:pt>
                <c:pt idx="29">
                  <c:v>387.19514678993187</c:v>
                </c:pt>
                <c:pt idx="30">
                  <c:v>423.69192061117229</c:v>
                </c:pt>
                <c:pt idx="31">
                  <c:v>460.56326494377475</c:v>
                </c:pt>
                <c:pt idx="32">
                  <c:v>497.32117831025624</c:v>
                </c:pt>
                <c:pt idx="33">
                  <c:v>533.48362034325373</c:v>
                </c:pt>
                <c:pt idx="34">
                  <c:v>568.5993986595339</c:v>
                </c:pt>
                <c:pt idx="35">
                  <c:v>602.26972679743005</c:v>
                </c:pt>
                <c:pt idx="36">
                  <c:v>634.16438149472845</c:v>
                </c:pt>
                <c:pt idx="37">
                  <c:v>664.03130798716779</c:v>
                </c:pt>
                <c:pt idx="38">
                  <c:v>691.69953146913213</c:v>
                </c:pt>
                <c:pt idx="39">
                  <c:v>717.0761107275116</c:v>
                </c:pt>
                <c:pt idx="40">
                  <c:v>740.13846716905346</c:v>
                </c:pt>
                <c:pt idx="41">
                  <c:v>760.92368765931496</c:v>
                </c:pt>
                <c:pt idx="42">
                  <c:v>779.51636807676823</c:v>
                </c:pt>
                <c:pt idx="43">
                  <c:v>796.03632430458754</c:v>
                </c:pt>
                <c:pt idx="44">
                  <c:v>810.62715121431029</c:v>
                </c:pt>
                <c:pt idx="45">
                  <c:v>823.4462466328871</c:v>
                </c:pt>
                <c:pt idx="46">
                  <c:v>834.65659659405992</c:v>
                </c:pt>
                <c:pt idx="47">
                  <c:v>844.42037071882112</c:v>
                </c:pt>
                <c:pt idx="48">
                  <c:v>852.89420888262907</c:v>
                </c:pt>
                <c:pt idx="49">
                  <c:v>860.22598384585854</c:v>
                </c:pt>
                <c:pt idx="50">
                  <c:v>866.55278359488534</c:v>
                </c:pt>
                <c:pt idx="51">
                  <c:v>871.99985477857581</c:v>
                </c:pt>
                <c:pt idx="52">
                  <c:v>876.68026983586265</c:v>
                </c:pt>
                <c:pt idx="53">
                  <c:v>880.69511358602063</c:v>
                </c:pt>
                <c:pt idx="54">
                  <c:v>884.13402211605069</c:v>
                </c:pt>
                <c:pt idx="55">
                  <c:v>887.07594270166669</c:v>
                </c:pt>
                <c:pt idx="56">
                  <c:v>889.5900154952252</c:v>
                </c:pt>
                <c:pt idx="57">
                  <c:v>891.7365046497531</c:v>
                </c:pt>
                <c:pt idx="58">
                  <c:v>893.56772826490624</c:v>
                </c:pt>
                <c:pt idx="59">
                  <c:v>895.12895343977652</c:v>
                </c:pt>
                <c:pt idx="60">
                  <c:v>896.45923546200231</c:v>
                </c:pt>
                <c:pt idx="61">
                  <c:v>897.59218949066371</c:v>
                </c:pt>
                <c:pt idx="62">
                  <c:v>898.55668970888701</c:v>
                </c:pt>
                <c:pt idx="63">
                  <c:v>899.37749545439578</c:v>
                </c:pt>
                <c:pt idx="64">
                  <c:v>900.07580680368108</c:v>
                </c:pt>
                <c:pt idx="65">
                  <c:v>900.66975390733478</c:v>
                </c:pt>
                <c:pt idx="66">
                  <c:v>901.17482537779858</c:v>
                </c:pt>
                <c:pt idx="67">
                  <c:v>901.60424146581772</c:v>
                </c:pt>
                <c:pt idx="68">
                  <c:v>901.96927781425654</c:v>
                </c:pt>
                <c:pt idx="69">
                  <c:v>902.27954538362462</c:v>
                </c:pt>
                <c:pt idx="70">
                  <c:v>902.54323180008225</c:v>
                </c:pt>
                <c:pt idx="71">
                  <c:v>902.76730895216383</c:v>
                </c:pt>
                <c:pt idx="72">
                  <c:v>902.95771120370352</c:v>
                </c:pt>
                <c:pt idx="73">
                  <c:v>903.11948812848857</c:v>
                </c:pt>
                <c:pt idx="74">
                  <c:v>903.25693522666813</c:v>
                </c:pt>
                <c:pt idx="75">
                  <c:v>903.37370566568916</c:v>
                </c:pt>
                <c:pt idx="76">
                  <c:v>903.4729057057084</c:v>
                </c:pt>
                <c:pt idx="77">
                  <c:v>903.55717612357296</c:v>
                </c:pt>
                <c:pt idx="78">
                  <c:v>903.62876164062493</c:v>
                </c:pt>
                <c:pt idx="79">
                  <c:v>903.6895700863214</c:v>
                </c:pt>
                <c:pt idx="80">
                  <c:v>903.74122278960351</c:v>
                </c:pt>
                <c:pt idx="81">
                  <c:v>903.78509748028853</c:v>
                </c:pt>
                <c:pt idx="82">
                  <c:v>903.82236480050278</c:v>
                </c:pt>
                <c:pt idx="83">
                  <c:v>903.85401936834444</c:v>
                </c:pt>
                <c:pt idx="84">
                  <c:v>903.88090619972957</c:v>
                </c:pt>
                <c:pt idx="85">
                  <c:v>903.90374317706744</c:v>
                </c:pt>
                <c:pt idx="86">
                  <c:v>903.9231401526464</c:v>
                </c:pt>
                <c:pt idx="87">
                  <c:v>903.93961518818253</c:v>
                </c:pt>
                <c:pt idx="88">
                  <c:v>903.95360835799431</c:v>
                </c:pt>
                <c:pt idx="89">
                  <c:v>903.96549347997893</c:v>
                </c:pt>
                <c:pt idx="90">
                  <c:v>903.97558808450583</c:v>
                </c:pt>
                <c:pt idx="91">
                  <c:v>903.98416188521196</c:v>
                </c:pt>
                <c:pt idx="92">
                  <c:v>903.99144397631585</c:v>
                </c:pt>
                <c:pt idx="93">
                  <c:v>903.99762894754679</c:v>
                </c:pt>
                <c:pt idx="94">
                  <c:v>904.00288207919823</c:v>
                </c:pt>
                <c:pt idx="95">
                  <c:v>904.00734375549541</c:v>
                </c:pt>
                <c:pt idx="96">
                  <c:v>904.01113321375954</c:v>
                </c:pt>
                <c:pt idx="97">
                  <c:v>904.01435172923038</c:v>
                </c:pt>
                <c:pt idx="98">
                  <c:v>904.01708532042323</c:v>
                </c:pt>
                <c:pt idx="99">
                  <c:v>904.0194070471523</c:v>
                </c:pt>
                <c:pt idx="100">
                  <c:v>904.02137896251293</c:v>
                </c:pt>
                <c:pt idx="101">
                  <c:v>904.02305377090363</c:v>
                </c:pt>
                <c:pt idx="102">
                  <c:v>904.0244762363385</c:v>
                </c:pt>
                <c:pt idx="103">
                  <c:v>904.02568437864295</c:v>
                </c:pt>
                <c:pt idx="104">
                  <c:v>904.02671048947298</c:v>
                </c:pt>
                <c:pt idx="105">
                  <c:v>904.02758199528751</c:v>
                </c:pt>
                <c:pt idx="106">
                  <c:v>904.02832219032553</c:v>
                </c:pt>
                <c:pt idx="107">
                  <c:v>904.02895085916259</c:v>
                </c:pt>
                <c:pt idx="108">
                  <c:v>904.02948480548264</c:v>
                </c:pt>
                <c:pt idx="109">
                  <c:v>904.02993830118771</c:v>
                </c:pt>
                <c:pt idx="110">
                  <c:v>904.03032346784721</c:v>
                </c:pt>
                <c:pt idx="111">
                  <c:v>904.0306506006807</c:v>
                </c:pt>
                <c:pt idx="112">
                  <c:v>904.03092844372725</c:v>
                </c:pt>
                <c:pt idx="113">
                  <c:v>904.03116442355781</c:v>
                </c:pt>
                <c:pt idx="114">
                  <c:v>904.03136484777713</c:v>
                </c:pt>
                <c:pt idx="115">
                  <c:v>904.03153507361685</c:v>
                </c:pt>
                <c:pt idx="116">
                  <c:v>904.03167965112732</c:v>
                </c:pt>
                <c:pt idx="117">
                  <c:v>904.03180244479665</c:v>
                </c:pt>
                <c:pt idx="118">
                  <c:v>904.03190673684367</c:v>
                </c:pt>
                <c:pt idx="119">
                  <c:v>904.03199531494988</c:v>
                </c:pt>
                <c:pt idx="120">
                  <c:v>904.03207054677102</c:v>
                </c:pt>
                <c:pt idx="121">
                  <c:v>904.03213444322375</c:v>
                </c:pt>
                <c:pt idx="122">
                  <c:v>904.03218871223544</c:v>
                </c:pt>
                <c:pt idx="123">
                  <c:v>904.0322348043959</c:v>
                </c:pt>
                <c:pt idx="124">
                  <c:v>904.03227395173178</c:v>
                </c:pt>
                <c:pt idx="125">
                  <c:v>904.03230720063732</c:v>
                </c:pt>
                <c:pt idx="126">
                  <c:v>904.03233543984391</c:v>
                </c:pt>
                <c:pt idx="127">
                  <c:v>904.03235942417541</c:v>
                </c:pt>
                <c:pt idx="128">
                  <c:v>904.0323797947251</c:v>
                </c:pt>
                <c:pt idx="129">
                  <c:v>904.03239709599063</c:v>
                </c:pt>
                <c:pt idx="130">
                  <c:v>904.03241179042902</c:v>
                </c:pt>
                <c:pt idx="131">
                  <c:v>904.03242427081773</c:v>
                </c:pt>
                <c:pt idx="132">
                  <c:v>904.03243487075349</c:v>
                </c:pt>
                <c:pt idx="133">
                  <c:v>904.03244387356881</c:v>
                </c:pt>
                <c:pt idx="134">
                  <c:v>904.03245151990632</c:v>
                </c:pt>
                <c:pt idx="135">
                  <c:v>904.03245801415005</c:v>
                </c:pt>
              </c:numCache>
            </c:numRef>
          </c:val>
          <c:smooth val="0"/>
          <c:extLst>
            <c:ext xmlns:c16="http://schemas.microsoft.com/office/drawing/2014/chart" uri="{C3380CC4-5D6E-409C-BE32-E72D297353CC}">
              <c16:uniqueId val="{00000001-70F5-48A1-9AD8-098521A6C5F0}"/>
            </c:ext>
          </c:extLst>
        </c:ser>
        <c:ser>
          <c:idx val="3"/>
          <c:order val="2"/>
          <c:tx>
            <c:strRef>
              <c:f>'推移の推定(7.17)'!$E$51</c:f>
              <c:strCache>
                <c:ptCount val="1"/>
                <c:pt idx="0">
                  <c:v>推定Y2 (γをY1の1.5倍)</c:v>
                </c:pt>
              </c:strCache>
            </c:strRef>
          </c:tx>
          <c:spPr>
            <a:ln w="28575" cap="rnd">
              <a:solidFill>
                <a:schemeClr val="accent4"/>
              </a:solidFill>
              <a:round/>
            </a:ln>
            <a:effectLst/>
          </c:spPr>
          <c:marker>
            <c:symbol val="none"/>
          </c:marker>
          <c:cat>
            <c:numRef>
              <c:f>'推移の推定(7.17)'!$A$52:$A$173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'推移の推定(7.17)'!$E$54:$E$189</c:f>
              <c:numCache>
                <c:formatCode>0.0</c:formatCode>
                <c:ptCount val="136"/>
                <c:pt idx="0">
                  <c:v>5.9032736971355853</c:v>
                </c:pt>
                <c:pt idx="1">
                  <c:v>6.9451483174252511</c:v>
                </c:pt>
                <c:pt idx="2">
                  <c:v>8.1697917458903522</c:v>
                </c:pt>
                <c:pt idx="3">
                  <c:v>9.6088394816913478</c:v>
                </c:pt>
                <c:pt idx="4">
                  <c:v>11.299239820977714</c:v>
                </c:pt>
                <c:pt idx="5">
                  <c:v>13.284083776432432</c:v>
                </c:pt>
                <c:pt idx="6">
                  <c:v>15.613540629975498</c:v>
                </c:pt>
                <c:pt idx="7">
                  <c:v>18.34590294648104</c:v>
                </c:pt>
                <c:pt idx="8">
                  <c:v>21.548740491763805</c:v>
                </c:pt>
                <c:pt idx="9">
                  <c:v>25.300155789657342</c:v>
                </c:pt>
                <c:pt idx="10">
                  <c:v>29.690124244170807</c:v>
                </c:pt>
                <c:pt idx="11">
                  <c:v>34.821887913217594</c:v>
                </c:pt>
                <c:pt idx="12">
                  <c:v>40.813353093286672</c:v>
                </c:pt>
                <c:pt idx="13">
                  <c:v>47.798416752315184</c:v>
                </c:pt>
                <c:pt idx="14">
                  <c:v>55.928114529041736</c:v>
                </c:pt>
                <c:pt idx="15">
                  <c:v>65.371442879989601</c:v>
                </c:pt>
                <c:pt idx="16">
                  <c:v>76.315660199888015</c:v>
                </c:pt>
                <c:pt idx="17">
                  <c:v>88.96581803866097</c:v>
                </c:pt>
                <c:pt idx="18">
                  <c:v>103.54321790875663</c:v>
                </c:pt>
                <c:pt idx="19">
                  <c:v>120.2824390579884</c:v>
                </c:pt>
                <c:pt idx="20">
                  <c:v>139.42654992445495</c:v>
                </c:pt>
                <c:pt idx="21">
                  <c:v>161.22011802178167</c:v>
                </c:pt>
                <c:pt idx="22">
                  <c:v>185.89969206267932</c:v>
                </c:pt>
                <c:pt idx="23">
                  <c:v>213.68157165357144</c:v>
                </c:pt>
                <c:pt idx="24">
                  <c:v>244.74692754438172</c:v>
                </c:pt>
                <c:pt idx="25">
                  <c:v>279.22470257059098</c:v>
                </c:pt>
                <c:pt idx="26">
                  <c:v>317.17320124819651</c:v>
                </c:pt>
                <c:pt idx="27">
                  <c:v>358.56182031734704</c:v>
                </c:pt>
                <c:pt idx="28">
                  <c:v>403.2548945335746</c:v>
                </c:pt>
                <c:pt idx="29">
                  <c:v>450.99999999999994</c:v>
                </c:pt>
                <c:pt idx="30">
                  <c:v>501.42311744680956</c:v>
                </c:pt>
                <c:pt idx="31">
                  <c:v>554.03267642697472</c:v>
                </c:pt>
                <c:pt idx="32">
                  <c:v>608.23362189704869</c:v>
                </c:pt>
                <c:pt idx="33">
                  <c:v>663.35133922995067</c:v>
                </c:pt>
                <c:pt idx="34">
                  <c:v>718.66376132899097</c:v>
                </c:pt>
                <c:pt idx="35">
                  <c:v>773.43859078234425</c:v>
                </c:pt>
                <c:pt idx="36">
                  <c:v>826.97164702407736</c:v>
                </c:pt>
                <c:pt idx="37">
                  <c:v>878.62214037654701</c:v>
                </c:pt>
                <c:pt idx="38">
                  <c:v>927.84123901112912</c:v>
                </c:pt>
                <c:pt idx="39">
                  <c:v>974.19147710892526</c:v>
                </c:pt>
                <c:pt idx="40">
                  <c:v>1017.3560450852972</c:v>
                </c:pt>
                <c:pt idx="41">
                  <c:v>1057.1384537098174</c:v>
                </c:pt>
                <c:pt idx="42">
                  <c:v>1093.4541877268241</c:v>
                </c:pt>
                <c:pt idx="43">
                  <c:v>1126.3166102504008</c:v>
                </c:pt>
                <c:pt idx="44">
                  <c:v>1155.8195400416305</c:v>
                </c:pt>
                <c:pt idx="45">
                  <c:v>1182.1186998940743</c:v>
                </c:pt>
                <c:pt idx="46">
                  <c:v>1205.4137754436204</c:v>
                </c:pt>
                <c:pt idx="47">
                  <c:v>1225.9322772034411</c:v>
                </c:pt>
                <c:pt idx="48">
                  <c:v>1243.9158773285526</c:v>
                </c:pt>
                <c:pt idx="49">
                  <c:v>1259.6094637392719</c:v>
                </c:pt>
                <c:pt idx="50">
                  <c:v>1273.2528437929655</c:v>
                </c:pt>
                <c:pt idx="51">
                  <c:v>1285.0748344436179</c:v>
                </c:pt>
                <c:pt idx="52">
                  <c:v>1295.2893762603787</c:v>
                </c:pt>
                <c:pt idx="53">
                  <c:v>1304.093279466163</c:v>
                </c:pt>
                <c:pt idx="54">
                  <c:v>1311.6652269163185</c:v>
                </c:pt>
                <c:pt idx="55">
                  <c:v>1318.1657016128142</c:v>
                </c:pt>
                <c:pt idx="56">
                  <c:v>1323.7375602461645</c:v>
                </c:pt>
                <c:pt idx="57">
                  <c:v>1328.5070296727886</c:v>
                </c:pt>
                <c:pt idx="58">
                  <c:v>1332.5849544780112</c:v>
                </c:pt>
                <c:pt idx="59">
                  <c:v>1336.0681680512616</c:v>
                </c:pt>
                <c:pt idx="60">
                  <c:v>1339.0408960259695</c:v>
                </c:pt>
                <c:pt idx="61">
                  <c:v>1341.5761297654083</c:v>
                </c:pt>
                <c:pt idx="62">
                  <c:v>1343.7369296510428</c:v>
                </c:pt>
                <c:pt idx="63">
                  <c:v>1345.5776343292264</c:v>
                </c:pt>
                <c:pt idx="64">
                  <c:v>1347.1449638927497</c:v>
                </c:pt>
                <c:pt idx="65">
                  <c:v>1348.479013219147</c:v>
                </c:pt>
                <c:pt idx="66">
                  <c:v>1349.6141372170605</c:v>
                </c:pt>
                <c:pt idx="67">
                  <c:v>1350.5797332489994</c:v>
                </c:pt>
                <c:pt idx="68">
                  <c:v>1351.4009280606922</c:v>
                </c:pt>
                <c:pt idx="69">
                  <c:v>1352.0991775833809</c:v>
                </c:pt>
                <c:pt idx="70">
                  <c:v>1352.6927883095536</c:v>
                </c:pt>
                <c:pt idx="71">
                  <c:v>1353.197368813602</c:v>
                </c:pt>
                <c:pt idx="72">
                  <c:v>1353.626219569662</c:v>
                </c:pt>
                <c:pt idx="73">
                  <c:v>1353.9906686319734</c:v>
                </c:pt>
                <c:pt idx="74">
                  <c:v>1354.3003600734801</c:v>
                </c:pt>
                <c:pt idx="75">
                  <c:v>1354.5635013832887</c:v>
                </c:pt>
                <c:pt idx="76">
                  <c:v>1354.787075340317</c:v>
                </c:pt>
                <c:pt idx="77">
                  <c:v>1354.9770212319941</c:v>
                </c:pt>
                <c:pt idx="78">
                  <c:v>1355.1383896862326</c:v>
                </c:pt>
                <c:pt idx="79">
                  <c:v>1355.2754748384277</c:v>
                </c:pt>
                <c:pt idx="80">
                  <c:v>1355.391927064552</c:v>
                </c:pt>
                <c:pt idx="81">
                  <c:v>1355.4908490754337</c:v>
                </c:pt>
                <c:pt idx="82">
                  <c:v>1355.5748777829742</c:v>
                </c:pt>
                <c:pt idx="83">
                  <c:v>1355.6462540124949</c:v>
                </c:pt>
                <c:pt idx="84">
                  <c:v>1355.7068818421685</c:v>
                </c:pt>
                <c:pt idx="85">
                  <c:v>1355.75837909611</c:v>
                </c:pt>
                <c:pt idx="86">
                  <c:v>1355.8021202977645</c:v>
                </c:pt>
                <c:pt idx="87">
                  <c:v>1355.8392732006639</c:v>
                </c:pt>
                <c:pt idx="88">
                  <c:v>1355.8708298505651</c:v>
                </c:pt>
                <c:pt idx="89">
                  <c:v>1355.8976329930572</c:v>
                </c:pt>
                <c:pt idx="90">
                  <c:v>1355.9203985208053</c:v>
                </c:pt>
                <c:pt idx="91">
                  <c:v>1355.9397345519942</c:v>
                </c:pt>
                <c:pt idx="92">
                  <c:v>1355.9561576438409</c:v>
                </c:pt>
                <c:pt idx="93">
                  <c:v>1355.9701065701488</c:v>
                </c:pt>
                <c:pt idx="94">
                  <c:v>1355.9819540280055</c:v>
                </c:pt>
                <c:pt idx="95">
                  <c:v>1355.9920165842377</c:v>
                </c:pt>
                <c:pt idx="96">
                  <c:v>1356.0005631258375</c:v>
                </c:pt>
                <c:pt idx="97">
                  <c:v>1356.0078220390405</c:v>
                </c:pt>
                <c:pt idx="98">
                  <c:v>1356.0139873080836</c:v>
                </c:pt>
                <c:pt idx="99">
                  <c:v>1356.0192236960413</c:v>
                </c:pt>
                <c:pt idx="100">
                  <c:v>1356.0236711457655</c:v>
                </c:pt>
                <c:pt idx="101">
                  <c:v>1356.0274485182456</c:v>
                </c:pt>
                <c:pt idx="102">
                  <c:v>1356.0306567680739</c:v>
                </c:pt>
                <c:pt idx="103">
                  <c:v>1356.0333816407272</c:v>
                </c:pt>
                <c:pt idx="104">
                  <c:v>1356.0356959636379</c:v>
                </c:pt>
                <c:pt idx="105">
                  <c:v>1356.0376615922078</c:v>
                </c:pt>
                <c:pt idx="106">
                  <c:v>1356.0393310627126</c:v>
                </c:pt>
                <c:pt idx="107">
                  <c:v>1356.0407489962338</c:v>
                </c:pt>
                <c:pt idx="108">
                  <c:v>1356.0419532911142</c:v>
                </c:pt>
                <c:pt idx="109">
                  <c:v>1356.042976135778</c:v>
                </c:pt>
                <c:pt idx="110">
                  <c:v>1356.0438448689802</c:v>
                </c:pt>
                <c:pt idx="111">
                  <c:v>1356.0445827104572</c:v>
                </c:pt>
                <c:pt idx="112">
                  <c:v>1356.0452093815074</c:v>
                </c:pt>
                <c:pt idx="113">
                  <c:v>1356.0457416320762</c:v>
                </c:pt>
                <c:pt idx="114">
                  <c:v>1356.0461936884321</c:v>
                </c:pt>
                <c:pt idx="115">
                  <c:v>1356.0465776333983</c:v>
                </c:pt>
                <c:pt idx="116">
                  <c:v>1356.0469037292964</c:v>
                </c:pt>
                <c:pt idx="117">
                  <c:v>1356.0471806922358</c:v>
                </c:pt>
                <c:pt idx="118">
                  <c:v>1356.0474159250768</c:v>
                </c:pt>
                <c:pt idx="119">
                  <c:v>1356.0476157152962</c:v>
                </c:pt>
                <c:pt idx="120">
                  <c:v>1356.0477854030389</c:v>
                </c:pt>
                <c:pt idx="121">
                  <c:v>1356.0479295238522</c:v>
                </c:pt>
                <c:pt idx="122">
                  <c:v>1356.0480519299122</c:v>
                </c:pt>
                <c:pt idx="123">
                  <c:v>1356.0481558929882</c:v>
                </c:pt>
                <c:pt idx="124">
                  <c:v>1356.0482441918925</c:v>
                </c:pt>
                <c:pt idx="125">
                  <c:v>1356.0483191867522</c:v>
                </c:pt>
                <c:pt idx="126">
                  <c:v>1356.0483828820941</c:v>
                </c:pt>
                <c:pt idx="127">
                  <c:v>1356.0484369804217</c:v>
                </c:pt>
                <c:pt idx="128">
                  <c:v>1356.0484829277225</c:v>
                </c:pt>
                <c:pt idx="129">
                  <c:v>1356.0485219521158</c:v>
                </c:pt>
                <c:pt idx="130">
                  <c:v>1356.0485550966803</c:v>
                </c:pt>
                <c:pt idx="131">
                  <c:v>1356.0485832473325</c:v>
                </c:pt>
                <c:pt idx="132">
                  <c:v>1356.0486071565085</c:v>
                </c:pt>
                <c:pt idx="133">
                  <c:v>1356.048627463274</c:v>
                </c:pt>
                <c:pt idx="134">
                  <c:v>1356.0486447104065</c:v>
                </c:pt>
                <c:pt idx="135">
                  <c:v>1356.0486593589028</c:v>
                </c:pt>
              </c:numCache>
            </c:numRef>
          </c:val>
          <c:smooth val="0"/>
          <c:extLst>
            <c:ext xmlns:c16="http://schemas.microsoft.com/office/drawing/2014/chart" uri="{C3380CC4-5D6E-409C-BE32-E72D297353CC}">
              <c16:uniqueId val="{00000002-70F5-48A1-9AD8-098521A6C5F0}"/>
            </c:ext>
          </c:extLst>
        </c:ser>
        <c:ser>
          <c:idx val="4"/>
          <c:order val="3"/>
          <c:tx>
            <c:strRef>
              <c:f>'推移の推定(7.17)'!$F$51</c:f>
              <c:strCache>
                <c:ptCount val="1"/>
                <c:pt idx="0">
                  <c:v>推定Y3 (γをY1の3倍)</c:v>
                </c:pt>
              </c:strCache>
            </c:strRef>
          </c:tx>
          <c:spPr>
            <a:ln w="28575" cap="rnd">
              <a:solidFill>
                <a:schemeClr val="accent5"/>
              </a:solidFill>
              <a:round/>
            </a:ln>
            <a:effectLst/>
          </c:spPr>
          <c:marker>
            <c:symbol val="none"/>
          </c:marker>
          <c:cat>
            <c:numRef>
              <c:f>'推移の推定(7.17)'!$A$52:$A$173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'推移の推定(7.17)'!$F$54:$F$189</c:f>
              <c:numCache>
                <c:formatCode>0.0</c:formatCode>
                <c:ptCount val="136"/>
                <c:pt idx="0">
                  <c:v>5.9032736971355853</c:v>
                </c:pt>
                <c:pt idx="1">
                  <c:v>6.8953865170505875</c:v>
                </c:pt>
                <c:pt idx="2">
                  <c:v>8.0537390573193495</c:v>
                </c:pt>
                <c:pt idx="3">
                  <c:v>9.406006068365615</c:v>
                </c:pt>
                <c:pt idx="4">
                  <c:v>10.984403797847305</c:v>
                </c:pt>
                <c:pt idx="5">
                  <c:v>12.826411394900475</c:v>
                </c:pt>
                <c:pt idx="6">
                  <c:v>14.975598199324381</c:v>
                </c:pt>
                <c:pt idx="7">
                  <c:v>17.482569229875061</c:v>
                </c:pt>
                <c:pt idx="8">
                  <c:v>20.406041356096605</c:v>
                </c:pt>
                <c:pt idx="9">
                  <c:v>23.814062207225707</c:v>
                </c:pt>
                <c:pt idx="10">
                  <c:v>27.785382545682172</c:v>
                </c:pt>
                <c:pt idx="11">
                  <c:v>32.41099021833282</c:v>
                </c:pt>
                <c:pt idx="12">
                  <c:v>37.795809379917642</c:v>
                </c:pt>
                <c:pt idx="13">
                  <c:v>44.060561795745052</c:v>
                </c:pt>
                <c:pt idx="14">
                  <c:v>51.343776840665043</c:v>
                </c:pt>
                <c:pt idx="15">
                  <c:v>59.803922299791338</c:v>
                </c:pt>
                <c:pt idx="16">
                  <c:v>69.621608045381052</c:v>
                </c:pt>
                <c:pt idx="17">
                  <c:v>81.001787775799613</c:v>
                </c:pt>
                <c:pt idx="18">
                  <c:v>94.175848877110781</c:v>
                </c:pt>
                <c:pt idx="19">
                  <c:v>109.40343587399441</c:v>
                </c:pt>
                <c:pt idx="20">
                  <c:v>126.97379811383725</c:v>
                </c:pt>
                <c:pt idx="21">
                  <c:v>147.20638749117745</c:v>
                </c:pt>
                <c:pt idx="22">
                  <c:v>170.45035909214459</c:v>
                </c:pt>
                <c:pt idx="23">
                  <c:v>197.08255123251709</c:v>
                </c:pt>
                <c:pt idx="24">
                  <c:v>227.50344997720129</c:v>
                </c:pt>
                <c:pt idx="25">
                  <c:v>262.13059051467286</c:v>
                </c:pt>
                <c:pt idx="26">
                  <c:v>301.38883353117984</c:v>
                </c:pt>
                <c:pt idx="27">
                  <c:v>345.69700513964597</c:v>
                </c:pt>
                <c:pt idx="28">
                  <c:v>395.45053494470739</c:v>
                </c:pt>
                <c:pt idx="29">
                  <c:v>450.99999999999989</c:v>
                </c:pt>
                <c:pt idx="30">
                  <c:v>512.62590681957215</c:v>
                </c:pt>
                <c:pt idx="31">
                  <c:v>580.51062382807447</c:v>
                </c:pt>
                <c:pt idx="32">
                  <c:v>654.70908290034504</c:v>
                </c:pt>
                <c:pt idx="33">
                  <c:v>735.12062283276475</c:v>
                </c:pt>
                <c:pt idx="34">
                  <c:v>821.46501667912514</c:v>
                </c:pt>
                <c:pt idx="35">
                  <c:v>913.26613012784799</c:v>
                </c:pt>
                <c:pt idx="36">
                  <c:v>1009.8466069042179</c:v>
                </c:pt>
                <c:pt idx="37">
                  <c:v>1110.3363180015353</c:v>
                </c:pt>
                <c:pt idx="38">
                  <c:v>1213.6960005103231</c:v>
                </c:pt>
                <c:pt idx="39">
                  <c:v>1318.7556672831633</c:v>
                </c:pt>
                <c:pt idx="40">
                  <c:v>1424.2652840397411</c:v>
                </c:pt>
                <c:pt idx="41">
                  <c:v>1528.9533043325189</c:v>
                </c:pt>
                <c:pt idx="42">
                  <c:v>1631.5873596588601</c:v>
                </c:pt>
                <c:pt idx="43">
                  <c:v>1731.0310382549235</c:v>
                </c:pt>
                <c:pt idx="44">
                  <c:v>1826.2913434339639</c:v>
                </c:pt>
                <c:pt idx="45">
                  <c:v>1916.5529358754322</c:v>
                </c:pt>
                <c:pt idx="46">
                  <c:v>2001.1972696663822</c:v>
                </c:pt>
                <c:pt idx="47">
                  <c:v>2079.8067855257063</c:v>
                </c:pt>
                <c:pt idx="48">
                  <c:v>2152.1560356164632</c:v>
                </c:pt>
                <c:pt idx="49">
                  <c:v>2218.1927384555188</c:v>
                </c:pt>
                <c:pt idx="50">
                  <c:v>2278.0122326316709</c:v>
                </c:pt>
                <c:pt idx="51">
                  <c:v>2331.8286965548014</c:v>
                </c:pt>
                <c:pt idx="52">
                  <c:v>2379.945998605313</c:v>
                </c:pt>
                <c:pt idx="53">
                  <c:v>2422.7303311229243</c:v>
                </c:pt>
                <c:pt idx="54">
                  <c:v>2460.5860302033475</c:v>
                </c:pt>
                <c:pt idx="55">
                  <c:v>2493.9353082659272</c:v>
                </c:pt>
                <c:pt idx="56">
                  <c:v>2523.202090586864</c:v>
                </c:pt>
                <c:pt idx="57">
                  <c:v>2548.799768566274</c:v>
                </c:pt>
                <c:pt idx="58">
                  <c:v>2571.1224496469986</c:v>
                </c:pt>
                <c:pt idx="59">
                  <c:v>2590.5391691866625</c:v>
                </c:pt>
                <c:pt idx="60">
                  <c:v>2607.3905011848019</c:v>
                </c:pt>
                <c:pt idx="61">
                  <c:v>2621.9870327232597</c:v>
                </c:pt>
                <c:pt idx="62">
                  <c:v>2634.6092269345763</c:v>
                </c:pt>
                <c:pt idx="63">
                  <c:v>2645.5082733330673</c:v>
                </c:pt>
                <c:pt idx="64">
                  <c:v>2654.907600411671</c:v>
                </c:pt>
                <c:pt idx="65">
                  <c:v>2663.0047962983144</c:v>
                </c:pt>
                <c:pt idx="66">
                  <c:v>2669.9737452710538</c:v>
                </c:pt>
                <c:pt idx="67">
                  <c:v>2675.9668397202436</c:v>
                </c:pt>
                <c:pt idx="68">
                  <c:v>2681.11716885446</c:v>
                </c:pt>
                <c:pt idx="69">
                  <c:v>2685.5406180168707</c:v>
                </c:pt>
                <c:pt idx="70">
                  <c:v>2689.337837211765</c:v>
                </c:pt>
                <c:pt idx="71">
                  <c:v>2692.5960557191461</c:v>
                </c:pt>
                <c:pt idx="72">
                  <c:v>2695.3907328025643</c:v>
                </c:pt>
                <c:pt idx="73">
                  <c:v>2697.7870436393478</c:v>
                </c:pt>
                <c:pt idx="74">
                  <c:v>2699.8412056870216</c:v>
                </c:pt>
                <c:pt idx="75">
                  <c:v>2701.6016545273956</c:v>
                </c:pt>
                <c:pt idx="76">
                  <c:v>2703.1100804186726</c:v>
                </c:pt>
                <c:pt idx="77">
                  <c:v>2704.4023378134602</c:v>
                </c:pt>
                <c:pt idx="78">
                  <c:v>2705.509240328518</c:v>
                </c:pt>
                <c:pt idx="79">
                  <c:v>2706.4572533493997</c:v>
                </c:pt>
                <c:pt idx="80">
                  <c:v>2707.2690958164235</c:v>
                </c:pt>
                <c:pt idx="81">
                  <c:v>2707.9642619083661</c:v>
                </c:pt>
                <c:pt idx="82">
                  <c:v>2708.5594724158391</c:v>
                </c:pt>
                <c:pt idx="83">
                  <c:v>2709.0690646448484</c:v>
                </c:pt>
                <c:pt idx="84">
                  <c:v>2709.5053287572896</c:v>
                </c:pt>
                <c:pt idx="85">
                  <c:v>2709.8787975671021</c:v>
                </c:pt>
                <c:pt idx="86">
                  <c:v>2710.1984959848269</c:v>
                </c:pt>
                <c:pt idx="87">
                  <c:v>2710.4721555476008</c:v>
                </c:pt>
                <c:pt idx="88">
                  <c:v>2710.7063987886941</c:v>
                </c:pt>
                <c:pt idx="89">
                  <c:v>2710.9068975896107</c:v>
                </c:pt>
                <c:pt idx="90">
                  <c:v>2711.0785091150701</c:v>
                </c:pt>
                <c:pt idx="91">
                  <c:v>2711.225392452297</c:v>
                </c:pt>
                <c:pt idx="92">
                  <c:v>2711.351108655479</c:v>
                </c:pt>
                <c:pt idx="93">
                  <c:v>2711.4587065285314</c:v>
                </c:pt>
                <c:pt idx="94">
                  <c:v>2711.5507961587878</c:v>
                </c:pt>
                <c:pt idx="95">
                  <c:v>2711.6296119357312</c:v>
                </c:pt>
                <c:pt idx="96">
                  <c:v>2711.6970665474132</c:v>
                </c:pt>
                <c:pt idx="97">
                  <c:v>2711.7547972382413</c:v>
                </c:pt>
                <c:pt idx="98">
                  <c:v>2711.8042054313569</c:v>
                </c:pt>
                <c:pt idx="99">
                  <c:v>2711.8464906631148</c:v>
                </c:pt>
                <c:pt idx="100">
                  <c:v>2711.8826796430203</c:v>
                </c:pt>
                <c:pt idx="101">
                  <c:v>2711.913651137038</c:v>
                </c:pt>
                <c:pt idx="102">
                  <c:v>2711.9401572728548</c:v>
                </c:pt>
                <c:pt idx="103">
                  <c:v>2711.9628417803747</c:v>
                </c:pt>
                <c:pt idx="104">
                  <c:v>2711.9822556073891</c:v>
                </c:pt>
                <c:pt idx="105">
                  <c:v>2711.998870287493</c:v>
                </c:pt>
                <c:pt idx="106">
                  <c:v>2712.0130893832943</c:v>
                </c:pt>
                <c:pt idx="107">
                  <c:v>2712.0252582816829</c:v>
                </c:pt>
                <c:pt idx="108">
                  <c:v>2712.0356725782253</c:v>
                </c:pt>
                <c:pt idx="109">
                  <c:v>2712.0445852537023</c:v>
                </c:pt>
                <c:pt idx="110">
                  <c:v>2712.0522128166599</c:v>
                </c:pt>
                <c:pt idx="111">
                  <c:v>2712.058740560843</c:v>
                </c:pt>
                <c:pt idx="112">
                  <c:v>2712.0643270649853</c:v>
                </c:pt>
                <c:pt idx="113">
                  <c:v>2712.0691080440729</c:v>
                </c:pt>
                <c:pt idx="114">
                  <c:v>2712.0731996455202</c:v>
                </c:pt>
                <c:pt idx="115">
                  <c:v>2712.0767012702295</c:v>
                </c:pt>
                <c:pt idx="116">
                  <c:v>2712.0796979869951</c:v>
                </c:pt>
                <c:pt idx="117">
                  <c:v>2712.082262598859</c:v>
                </c:pt>
                <c:pt idx="118">
                  <c:v>2712.0844574115749</c:v>
                </c:pt>
                <c:pt idx="119">
                  <c:v>2712.0863357471276</c:v>
                </c:pt>
                <c:pt idx="120">
                  <c:v>2712.0879432390366</c:v>
                </c:pt>
                <c:pt idx="121">
                  <c:v>2712.0893189409207</c:v>
                </c:pt>
                <c:pt idx="122">
                  <c:v>2712.0904962752288</c:v>
                </c:pt>
                <c:pt idx="123">
                  <c:v>2712.0915038451831</c:v>
                </c:pt>
                <c:pt idx="124">
                  <c:v>2712.0923661296574</c:v>
                </c:pt>
                <c:pt idx="125">
                  <c:v>2712.0931040778632</c:v>
                </c:pt>
                <c:pt idx="126">
                  <c:v>2712.0937356182949</c:v>
                </c:pt>
                <c:pt idx="127">
                  <c:v>2712.0942760942853</c:v>
                </c:pt>
                <c:pt idx="128">
                  <c:v>2712.0947386367657</c:v>
                </c:pt>
                <c:pt idx="129">
                  <c:v>2712.095134483277</c:v>
                </c:pt>
                <c:pt idx="130">
                  <c:v>2712.095473250979</c:v>
                </c:pt>
                <c:pt idx="131">
                  <c:v>2712.0957631702986</c:v>
                </c:pt>
                <c:pt idx="132">
                  <c:v>2712.0960112848879</c:v>
                </c:pt>
                <c:pt idx="133">
                  <c:v>2712.0962236227474</c:v>
                </c:pt>
                <c:pt idx="134">
                  <c:v>2712.0964053426756</c:v>
                </c:pt>
                <c:pt idx="135">
                  <c:v>2712.0965608596039</c:v>
                </c:pt>
              </c:numCache>
            </c:numRef>
          </c:val>
          <c:smooth val="0"/>
          <c:extLst>
            <c:ext xmlns:c16="http://schemas.microsoft.com/office/drawing/2014/chart" uri="{C3380CC4-5D6E-409C-BE32-E72D297353CC}">
              <c16:uniqueId val="{00000003-70F5-48A1-9AD8-098521A6C5F0}"/>
            </c:ext>
          </c:extLst>
        </c:ser>
        <c:dLbls>
          <c:showLegendKey val="0"/>
          <c:showVal val="0"/>
          <c:showCatName val="0"/>
          <c:showSerName val="0"/>
          <c:showPercent val="0"/>
          <c:showBubbleSize val="0"/>
        </c:dLbls>
        <c:smooth val="0"/>
        <c:axId val="578745400"/>
        <c:axId val="578749240"/>
      </c:lineChart>
      <c:dateAx>
        <c:axId val="578745400"/>
        <c:scaling>
          <c:orientation val="minMax"/>
        </c:scaling>
        <c:delete val="0"/>
        <c:axPos val="b"/>
        <c:numFmt formatCode="m&quot;月&quot;d&quot;日&quot;"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749240"/>
        <c:crosses val="autoZero"/>
        <c:auto val="1"/>
        <c:lblOffset val="100"/>
        <c:baseTimeUnit val="days"/>
      </c:dateAx>
      <c:valAx>
        <c:axId val="578749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745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6FFF0"/>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ロジスティック曲線による推移の推定</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1"/>
          <c:order val="0"/>
          <c:tx>
            <c:strRef>
              <c:f>'推移の推定(7.16)'!$C$51</c:f>
              <c:strCache>
                <c:ptCount val="1"/>
                <c:pt idx="0">
                  <c:v>実績推移</c:v>
                </c:pt>
              </c:strCache>
            </c:strRef>
          </c:tx>
          <c:spPr>
            <a:ln w="28575" cap="rnd">
              <a:solidFill>
                <a:schemeClr val="accent2"/>
              </a:solidFill>
              <a:round/>
            </a:ln>
            <a:effectLst/>
          </c:spPr>
          <c:marker>
            <c:symbol val="none"/>
          </c:marker>
          <c:cat>
            <c:numRef>
              <c:f>'推移の推定(7.16)'!$A$52:$A$173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'推移の推定(7.16)'!$C$54:$C$189</c:f>
              <c:numCache>
                <c:formatCode>General</c:formatCode>
                <c:ptCount val="136"/>
                <c:pt idx="0">
                  <c:v>8</c:v>
                </c:pt>
                <c:pt idx="1">
                  <c:v>10</c:v>
                </c:pt>
                <c:pt idx="2">
                  <c:v>16</c:v>
                </c:pt>
                <c:pt idx="3">
                  <c:v>19</c:v>
                </c:pt>
                <c:pt idx="4">
                  <c:v>19</c:v>
                </c:pt>
                <c:pt idx="5">
                  <c:v>19</c:v>
                </c:pt>
                <c:pt idx="6">
                  <c:v>21</c:v>
                </c:pt>
                <c:pt idx="7">
                  <c:v>22</c:v>
                </c:pt>
                <c:pt idx="8">
                  <c:v>24</c:v>
                </c:pt>
                <c:pt idx="9">
                  <c:v>26</c:v>
                </c:pt>
                <c:pt idx="10">
                  <c:v>31</c:v>
                </c:pt>
                <c:pt idx="11">
                  <c:v>38</c:v>
                </c:pt>
                <c:pt idx="12">
                  <c:v>43</c:v>
                </c:pt>
                <c:pt idx="13">
                  <c:v>53</c:v>
                </c:pt>
                <c:pt idx="14">
                  <c:v>61</c:v>
                </c:pt>
                <c:pt idx="15">
                  <c:v>72</c:v>
                </c:pt>
                <c:pt idx="16">
                  <c:v>89</c:v>
                </c:pt>
                <c:pt idx="17">
                  <c:v>95</c:v>
                </c:pt>
                <c:pt idx="18">
                  <c:v>103</c:v>
                </c:pt>
                <c:pt idx="19">
                  <c:v>115</c:v>
                </c:pt>
                <c:pt idx="20">
                  <c:v>125</c:v>
                </c:pt>
                <c:pt idx="21">
                  <c:v>155</c:v>
                </c:pt>
                <c:pt idx="22">
                  <c:v>177</c:v>
                </c:pt>
                <c:pt idx="23">
                  <c:v>205</c:v>
                </c:pt>
                <c:pt idx="24">
                  <c:v>237</c:v>
                </c:pt>
                <c:pt idx="25">
                  <c:v>255</c:v>
                </c:pt>
                <c:pt idx="26">
                  <c:v>275</c:v>
                </c:pt>
                <c:pt idx="27">
                  <c:v>336</c:v>
                </c:pt>
                <c:pt idx="28">
                  <c:v>402</c:v>
                </c:pt>
              </c:numCache>
            </c:numRef>
          </c:val>
          <c:smooth val="0"/>
          <c:extLst>
            <c:ext xmlns:c16="http://schemas.microsoft.com/office/drawing/2014/chart" uri="{C3380CC4-5D6E-409C-BE32-E72D297353CC}">
              <c16:uniqueId val="{00000000-0AE5-48AA-AEDE-E1ACF4A92A8D}"/>
            </c:ext>
          </c:extLst>
        </c:ser>
        <c:ser>
          <c:idx val="2"/>
          <c:order val="1"/>
          <c:tx>
            <c:strRef>
              <c:f>'推移の推定(7.16)'!$D$51</c:f>
              <c:strCache>
                <c:ptCount val="1"/>
                <c:pt idx="0">
                  <c:v>推定Y1 (Logistic回帰で飽和水準γを推計)</c:v>
                </c:pt>
              </c:strCache>
            </c:strRef>
          </c:tx>
          <c:spPr>
            <a:ln w="28575" cap="rnd">
              <a:solidFill>
                <a:schemeClr val="accent3"/>
              </a:solidFill>
              <a:round/>
            </a:ln>
            <a:effectLst/>
          </c:spPr>
          <c:marker>
            <c:symbol val="none"/>
          </c:marker>
          <c:cat>
            <c:numRef>
              <c:f>'推移の推定(7.16)'!$A$52:$A$173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'推移の推定(7.16)'!$D$54:$D$189</c:f>
              <c:numCache>
                <c:formatCode>0.0</c:formatCode>
                <c:ptCount val="136"/>
                <c:pt idx="0">
                  <c:v>7.9400544845638636</c:v>
                </c:pt>
                <c:pt idx="1">
                  <c:v>9.1597779892838052</c:v>
                </c:pt>
                <c:pt idx="2">
                  <c:v>10.566083171145765</c:v>
                </c:pt>
                <c:pt idx="3">
                  <c:v>12.187251215139925</c:v>
                </c:pt>
                <c:pt idx="4">
                  <c:v>14.055764169194426</c:v>
                </c:pt>
                <c:pt idx="5">
                  <c:v>16.208900606915183</c:v>
                </c:pt>
                <c:pt idx="6">
                  <c:v>18.689406351499056</c:v>
                </c:pt>
                <c:pt idx="7">
                  <c:v>21.546246524123895</c:v>
                </c:pt>
                <c:pt idx="8">
                  <c:v>24.835444519196351</c:v>
                </c:pt>
                <c:pt idx="9">
                  <c:v>28.621012276116577</c:v>
                </c:pt>
                <c:pt idx="10">
                  <c:v>32.975974203878373</c:v>
                </c:pt>
                <c:pt idx="11">
                  <c:v>37.983484057035092</c:v>
                </c:pt>
                <c:pt idx="12">
                  <c:v>43.738029632419831</c:v>
                </c:pt>
                <c:pt idx="13">
                  <c:v>50.346713959748897</c:v>
                </c:pt>
                <c:pt idx="14">
                  <c:v>57.930593230456608</c:v>
                </c:pt>
                <c:pt idx="15">
                  <c:v>66.626040521170182</c:v>
                </c:pt>
                <c:pt idx="16">
                  <c:v>76.586089856943602</c:v>
                </c:pt>
                <c:pt idx="17">
                  <c:v>87.981696770387799</c:v>
                </c:pt>
                <c:pt idx="18">
                  <c:v>101.00282878386821</c:v>
                </c:pt>
                <c:pt idx="19">
                  <c:v>115.85927193316506</c:v>
                </c:pt>
                <c:pt idx="20">
                  <c:v>132.78100773828774</c:v>
                </c:pt>
                <c:pt idx="21">
                  <c:v>152.01797977093264</c:v>
                </c:pt>
                <c:pt idx="22">
                  <c:v>173.83903206311635</c:v>
                </c:pt>
                <c:pt idx="23">
                  <c:v>198.52976639601616</c:v>
                </c:pt>
                <c:pt idx="24">
                  <c:v>226.3890372499981</c:v>
                </c:pt>
                <c:pt idx="25">
                  <c:v>257.72378941665801</c:v>
                </c:pt>
                <c:pt idx="26">
                  <c:v>292.84195394570679</c:v>
                </c:pt>
                <c:pt idx="27">
                  <c:v>332.04316534549093</c:v>
                </c:pt>
                <c:pt idx="28">
                  <c:v>375.60715998636198</c:v>
                </c:pt>
                <c:pt idx="29">
                  <c:v>423.77987462634559</c:v>
                </c:pt>
                <c:pt idx="30">
                  <c:v>476.7574925355816</c:v>
                </c:pt>
                <c:pt idx="31">
                  <c:v>534.66898128026071</c:v>
                </c:pt>
                <c:pt idx="32">
                  <c:v>597.55801472742962</c:v>
                </c:pt>
                <c:pt idx="33">
                  <c:v>665.36553694472514</c:v>
                </c:pt>
                <c:pt idx="34">
                  <c:v>737.91455108690559</c:v>
                </c:pt>
                <c:pt idx="35">
                  <c:v>814.89892835177432</c:v>
                </c:pt>
                <c:pt idx="36">
                  <c:v>895.87805053009993</c:v>
                </c:pt>
                <c:pt idx="37">
                  <c:v>980.27885677796962</c:v>
                </c:pt>
                <c:pt idx="38">
                  <c:v>1067.4063289887949</c:v>
                </c:pt>
                <c:pt idx="39">
                  <c:v>1156.4626458247108</c:v>
                </c:pt>
                <c:pt idx="40">
                  <c:v>1246.574256345277</c:v>
                </c:pt>
                <c:pt idx="41">
                  <c:v>1336.825123351075</c:v>
                </c:pt>
                <c:pt idx="42">
                  <c:v>1426.2935475182946</c:v>
                </c:pt>
                <c:pt idx="43">
                  <c:v>1514.0894750783743</c:v>
                </c:pt>
                <c:pt idx="44">
                  <c:v>1599.3891220182045</c:v>
                </c:pt>
                <c:pt idx="45">
                  <c:v>1681.4641316334853</c:v>
                </c:pt>
                <c:pt idx="46">
                  <c:v>1759.7032375955475</c:v>
                </c:pt>
                <c:pt idx="47">
                  <c:v>1833.6253764131909</c:v>
                </c:pt>
                <c:pt idx="48">
                  <c:v>1902.8841970634217</c:v>
                </c:pt>
                <c:pt idx="49">
                  <c:v>1967.2647853822671</c:v>
                </c:pt>
                <c:pt idx="50">
                  <c:v>2026.6740434294052</c:v>
                </c:pt>
                <c:pt idx="51">
                  <c:v>2081.1264941104459</c:v>
                </c:pt>
                <c:pt idx="52">
                  <c:v>2130.7273355797647</c:v>
                </c:pt>
                <c:pt idx="53">
                  <c:v>2175.6544079156383</c:v>
                </c:pt>
                <c:pt idx="54">
                  <c:v>2216.1404349439167</c:v>
                </c:pt>
                <c:pt idx="55">
                  <c:v>2252.4565440725778</c:v>
                </c:pt>
                <c:pt idx="56">
                  <c:v>2284.8977088251004</c:v>
                </c:pt>
                <c:pt idx="57">
                  <c:v>2313.7704440563293</c:v>
                </c:pt>
                <c:pt idx="58">
                  <c:v>2339.3828340810237</c:v>
                </c:pt>
                <c:pt idx="59">
                  <c:v>2362.0367945176336</c:v>
                </c:pt>
                <c:pt idx="60">
                  <c:v>2382.0223541305386</c:v>
                </c:pt>
                <c:pt idx="61">
                  <c:v>2399.6136821194491</c:v>
                </c:pt>
                <c:pt idx="62">
                  <c:v>2415.0665659793244</c:v>
                </c:pt>
                <c:pt idx="63">
                  <c:v>2428.6170526338055</c:v>
                </c:pt>
                <c:pt idx="64">
                  <c:v>2440.4809903494797</c:v>
                </c:pt>
                <c:pt idx="65">
                  <c:v>2450.8542427029033</c:v>
                </c:pt>
                <c:pt idx="66">
                  <c:v>2459.9133826961061</c:v>
                </c:pt>
                <c:pt idx="67">
                  <c:v>2467.8167111256926</c:v>
                </c:pt>
                <c:pt idx="68">
                  <c:v>2474.7054762200028</c:v>
                </c:pt>
                <c:pt idx="69">
                  <c:v>2480.7052002367227</c:v>
                </c:pt>
                <c:pt idx="70">
                  <c:v>2485.9270428099667</c:v>
                </c:pt>
                <c:pt idx="71">
                  <c:v>2490.4691504894663</c:v>
                </c:pt>
                <c:pt idx="72">
                  <c:v>2494.4179575366938</c:v>
                </c:pt>
                <c:pt idx="73">
                  <c:v>2497.8494151707951</c:v>
                </c:pt>
                <c:pt idx="74">
                  <c:v>2500.8301356586067</c:v>
                </c:pt>
                <c:pt idx="75">
                  <c:v>2503.4184444591697</c:v>
                </c:pt>
                <c:pt idx="76">
                  <c:v>2505.6653385492396</c:v>
                </c:pt>
                <c:pt idx="77">
                  <c:v>2507.6153524893612</c:v>
                </c:pt>
                <c:pt idx="78">
                  <c:v>2509.3073360872518</c:v>
                </c:pt>
                <c:pt idx="79">
                  <c:v>2510.7751489585785</c:v>
                </c:pt>
                <c:pt idx="80">
                  <c:v>2512.0482780991929</c:v>
                </c:pt>
                <c:pt idx="81">
                  <c:v>2513.1523849429873</c:v>
                </c:pt>
                <c:pt idx="82">
                  <c:v>2514.1097884208834</c:v>
                </c:pt>
                <c:pt idx="83">
                  <c:v>2514.9398903613283</c:v>
                </c:pt>
                <c:pt idx="84">
                  <c:v>2515.6595492575188</c:v>
                </c:pt>
                <c:pt idx="85">
                  <c:v>2516.2834080274238</c:v>
                </c:pt>
                <c:pt idx="86">
                  <c:v>2516.8241809499573</c:v>
                </c:pt>
                <c:pt idx="87">
                  <c:v>2517.2929045028955</c:v>
                </c:pt>
                <c:pt idx="88">
                  <c:v>2517.699156374842</c:v>
                </c:pt>
                <c:pt idx="89">
                  <c:v>2518.0512464876538</c:v>
                </c:pt>
                <c:pt idx="90">
                  <c:v>2518.356383455236</c:v>
                </c:pt>
                <c:pt idx="91">
                  <c:v>2518.6208195240456</c:v>
                </c:pt>
                <c:pt idx="92">
                  <c:v>2518.8499766920381</c:v>
                </c:pt>
                <c:pt idx="93">
                  <c:v>2519.0485563864336</c:v>
                </c:pt>
                <c:pt idx="94">
                  <c:v>2519.2206347958381</c:v>
                </c:pt>
                <c:pt idx="95">
                  <c:v>2519.3697456972227</c:v>
                </c:pt>
                <c:pt idx="96">
                  <c:v>2519.4989523912373</c:v>
                </c:pt>
                <c:pt idx="97">
                  <c:v>2519.6109101579027</c:v>
                </c:pt>
                <c:pt idx="98">
                  <c:v>2519.7079204667625</c:v>
                </c:pt>
                <c:pt idx="99">
                  <c:v>2519.7919780187226</c:v>
                </c:pt>
                <c:pt idx="100">
                  <c:v>2519.8648115589349</c:v>
                </c:pt>
                <c:pt idx="101">
                  <c:v>2519.9279192791073</c:v>
                </c:pt>
                <c:pt idx="102">
                  <c:v>2519.9825995217293</c:v>
                </c:pt>
                <c:pt idx="103">
                  <c:v>2520.0299774060636</c:v>
                </c:pt>
                <c:pt idx="104">
                  <c:v>2520.0710279148816</c:v>
                </c:pt>
                <c:pt idx="105">
                  <c:v>2520.1065959103653</c:v>
                </c:pt>
                <c:pt idx="106">
                  <c:v>2520.1374134861221</c:v>
                </c:pt>
                <c:pt idx="107">
                  <c:v>2520.1641150086825</c:v>
                </c:pt>
                <c:pt idx="108">
                  <c:v>2520.1872501552984</c:v>
                </c:pt>
                <c:pt idx="109">
                  <c:v>2520.2072952142989</c:v>
                </c:pt>
                <c:pt idx="110">
                  <c:v>2520.2246628790663</c:v>
                </c:pt>
                <c:pt idx="111">
                  <c:v>2520.239710736063</c:v>
                </c:pt>
                <c:pt idx="112">
                  <c:v>2520.2527486207873</c:v>
                </c:pt>
                <c:pt idx="113">
                  <c:v>2520.2640449924284</c:v>
                </c:pt>
                <c:pt idx="114">
                  <c:v>2520.2738324579855</c:v>
                </c:pt>
                <c:pt idx="115">
                  <c:v>2520.282312559209</c:v>
                </c:pt>
                <c:pt idx="116">
                  <c:v>2520.2896599206601</c:v>
                </c:pt>
                <c:pt idx="117">
                  <c:v>2520.2960258440835</c:v>
                </c:pt>
                <c:pt idx="118">
                  <c:v>2520.301541422954</c:v>
                </c:pt>
                <c:pt idx="119">
                  <c:v>2520.3063202412172</c:v>
                </c:pt>
                <c:pt idx="120">
                  <c:v>2520.3104607117048</c:v>
                </c:pt>
                <c:pt idx="121">
                  <c:v>2520.3140481023124</c:v>
                </c:pt>
                <c:pt idx="122">
                  <c:v>2520.3171562916204</c:v>
                </c:pt>
                <c:pt idx="123">
                  <c:v>2520.3198492900715</c:v>
                </c:pt>
                <c:pt idx="124">
                  <c:v>2520.3221825579985</c:v>
                </c:pt>
                <c:pt idx="125">
                  <c:v>2520.3242041476387</c:v>
                </c:pt>
                <c:pt idx="126">
                  <c:v>2520.3259556926214</c:v>
                </c:pt>
                <c:pt idx="127">
                  <c:v>2520.327473265304</c:v>
                </c:pt>
                <c:pt idx="128">
                  <c:v>2520.3287881196015</c:v>
                </c:pt>
                <c:pt idx="129">
                  <c:v>2520.3299273346006</c:v>
                </c:pt>
                <c:pt idx="130">
                  <c:v>2520.330914372214</c:v>
                </c:pt>
                <c:pt idx="131">
                  <c:v>2520.3317695603391</c:v>
                </c:pt>
                <c:pt idx="132">
                  <c:v>2520.3325105114927</c:v>
                </c:pt>
                <c:pt idx="133">
                  <c:v>2520.3331524855212</c:v>
                </c:pt>
                <c:pt idx="134">
                  <c:v>2520.3337087038635</c:v>
                </c:pt>
                <c:pt idx="135">
                  <c:v>2520.3341906218407</c:v>
                </c:pt>
              </c:numCache>
            </c:numRef>
          </c:val>
          <c:smooth val="0"/>
          <c:extLst>
            <c:ext xmlns:c16="http://schemas.microsoft.com/office/drawing/2014/chart" uri="{C3380CC4-5D6E-409C-BE32-E72D297353CC}">
              <c16:uniqueId val="{00000001-0AE5-48AA-AEDE-E1ACF4A92A8D}"/>
            </c:ext>
          </c:extLst>
        </c:ser>
        <c:ser>
          <c:idx val="3"/>
          <c:order val="2"/>
          <c:tx>
            <c:strRef>
              <c:f>'推移の推定(7.16)'!$E$51</c:f>
              <c:strCache>
                <c:ptCount val="1"/>
                <c:pt idx="0">
                  <c:v>推定Y2 (γをY1の1.5倍)</c:v>
                </c:pt>
              </c:strCache>
            </c:strRef>
          </c:tx>
          <c:spPr>
            <a:ln w="28575" cap="rnd">
              <a:solidFill>
                <a:schemeClr val="accent4"/>
              </a:solidFill>
              <a:round/>
            </a:ln>
            <a:effectLst/>
          </c:spPr>
          <c:marker>
            <c:symbol val="none"/>
          </c:marker>
          <c:cat>
            <c:numRef>
              <c:f>'推移の推定(7.16)'!$A$52:$A$173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'推移の推定(7.16)'!$E$54:$E$189</c:f>
              <c:numCache>
                <c:formatCode>0.0</c:formatCode>
                <c:ptCount val="136"/>
                <c:pt idx="0">
                  <c:v>7.9465988159712468</c:v>
                </c:pt>
                <c:pt idx="1">
                  <c:v>9.1750767618775981</c:v>
                </c:pt>
                <c:pt idx="2">
                  <c:v>10.592933906071174</c:v>
                </c:pt>
                <c:pt idx="3">
                  <c:v>12.229187051703503</c:v>
                </c:pt>
                <c:pt idx="4">
                  <c:v>14.117239988650724</c:v>
                </c:pt>
                <c:pt idx="5">
                  <c:v>16.295527142126893</c:v>
                </c:pt>
                <c:pt idx="6">
                  <c:v>18.808245112665574</c:v>
                </c:pt>
                <c:pt idx="7">
                  <c:v>21.706181893679297</c:v>
                </c:pt>
                <c:pt idx="8">
                  <c:v>25.04765385481716</c:v>
                </c:pt>
                <c:pt idx="9">
                  <c:v>28.899560557133743</c:v>
                </c:pt>
                <c:pt idx="10">
                  <c:v>33.338566963415374</c:v>
                </c:pt>
                <c:pt idx="11">
                  <c:v>38.452421417112419</c:v>
                </c:pt>
                <c:pt idx="12">
                  <c:v>44.341415616746168</c:v>
                </c:pt>
                <c:pt idx="13">
                  <c:v>51.119989363869571</c:v>
                </c:pt>
                <c:pt idx="14">
                  <c:v>58.918477676341467</c:v>
                </c:pt>
                <c:pt idx="15">
                  <c:v>67.884990397418235</c:v>
                </c:pt>
                <c:pt idx="16">
                  <c:v>78.187404047613441</c:v>
                </c:pt>
                <c:pt idx="17">
                  <c:v>90.015431604495731</c:v>
                </c:pt>
                <c:pt idx="18">
                  <c:v>103.58271730903733</c:v>
                </c:pt>
                <c:pt idx="19">
                  <c:v>119.12887959372891</c:v>
                </c:pt>
                <c:pt idx="20">
                  <c:v>136.92139495661951</c:v>
                </c:pt>
                <c:pt idx="21">
                  <c:v>157.25717840429996</c:v>
                </c:pt>
                <c:pt idx="22">
                  <c:v>180.46367171134023</c:v>
                </c:pt>
                <c:pt idx="23">
                  <c:v>206.89919970330442</c:v>
                </c:pt>
                <c:pt idx="24">
                  <c:v>236.9522987884078</c:v>
                </c:pt>
                <c:pt idx="25">
                  <c:v>271.03966456359382</c:v>
                </c:pt>
                <c:pt idx="26">
                  <c:v>309.60231251600442</c:v>
                </c:pt>
                <c:pt idx="27">
                  <c:v>353.09950682833147</c:v>
                </c:pt>
                <c:pt idx="28">
                  <c:v>402.00000000000017</c:v>
                </c:pt>
                <c:pt idx="29">
                  <c:v>456.77015715865645</c:v>
                </c:pt>
                <c:pt idx="30">
                  <c:v>517.85863335484578</c:v>
                </c:pt>
                <c:pt idx="31">
                  <c:v>585.67745052391069</c:v>
                </c:pt>
                <c:pt idx="32">
                  <c:v>660.57960080332634</c:v>
                </c:pt>
                <c:pt idx="33">
                  <c:v>742.83369295759951</c:v>
                </c:pt>
                <c:pt idx="34">
                  <c:v>832.59665012037578</c:v>
                </c:pt>
                <c:pt idx="35">
                  <c:v>929.8860257140758</c:v>
                </c:pt>
                <c:pt idx="36">
                  <c:v>1034.5540641591667</c:v>
                </c:pt>
                <c:pt idx="37">
                  <c:v>1146.2660952870369</c:v>
                </c:pt>
                <c:pt idx="38">
                  <c:v>1264.4860944738457</c:v>
                </c:pt>
                <c:pt idx="39">
                  <c:v>1388.4721411733476</c:v>
                </c:pt>
                <c:pt idx="40">
                  <c:v>1517.28397502232</c:v>
                </c:pt>
                <c:pt idx="41">
                  <c:v>1649.8038584073583</c:v>
                </c:pt>
                <c:pt idx="42">
                  <c:v>1784.7705836832945</c:v>
                </c:pt>
                <c:pt idx="43">
                  <c:v>1920.8248951238704</c:v>
                </c:pt>
                <c:pt idx="44">
                  <c:v>2056.5630947828076</c:v>
                </c:pt>
                <c:pt idx="45">
                  <c:v>2190.5944566703865</c:v>
                </c:pt>
                <c:pt idx="46">
                  <c:v>2321.5975230748681</c:v>
                </c:pt>
                <c:pt idx="47">
                  <c:v>2448.3705196005112</c:v>
                </c:pt>
                <c:pt idx="48">
                  <c:v>2569.8719660525198</c:v>
                </c:pt>
                <c:pt idx="49">
                  <c:v>2685.2488992818699</c:v>
                </c:pt>
                <c:pt idx="50">
                  <c:v>2793.8516911169213</c:v>
                </c:pt>
                <c:pt idx="51">
                  <c:v>2895.2359528206575</c:v>
                </c:pt>
                <c:pt idx="52">
                  <c:v>2989.1532338213615</c:v>
                </c:pt>
                <c:pt idx="53">
                  <c:v>3075.5330106555498</c:v>
                </c:pt>
                <c:pt idx="54">
                  <c:v>3154.4587928167539</c:v>
                </c:pt>
                <c:pt idx="55">
                  <c:v>3226.1411036639388</c:v>
                </c:pt>
                <c:pt idx="56">
                  <c:v>3290.8897371924422</c:v>
                </c:pt>
                <c:pt idx="57">
                  <c:v>3349.0871713758597</c:v>
                </c:pt>
                <c:pt idx="58">
                  <c:v>3401.1644491936436</c:v>
                </c:pt>
                <c:pt idx="59">
                  <c:v>3447.5803038120412</c:v>
                </c:pt>
                <c:pt idx="60">
                  <c:v>3488.8038559432812</c:v>
                </c:pt>
                <c:pt idx="61">
                  <c:v>3525.3008709182468</c:v>
                </c:pt>
                <c:pt idx="62">
                  <c:v>3557.5233303963932</c:v>
                </c:pt>
                <c:pt idx="63">
                  <c:v>3585.9019354390362</c:v>
                </c:pt>
                <c:pt idx="64">
                  <c:v>3610.8410942375317</c:v>
                </c:pt>
                <c:pt idx="65">
                  <c:v>3632.7159384395295</c:v>
                </c:pt>
                <c:pt idx="66">
                  <c:v>3651.8709381591698</c:v>
                </c:pt>
                <c:pt idx="67">
                  <c:v>3668.6197323305128</c:v>
                </c:pt>
                <c:pt idx="68">
                  <c:v>3683.2458468635891</c:v>
                </c:pt>
                <c:pt idx="69">
                  <c:v>3696.0040304037502</c:v>
                </c:pt>
                <c:pt idx="70">
                  <c:v>3707.1219915711513</c:v>
                </c:pt>
                <c:pt idx="71">
                  <c:v>3716.8023697330414</c:v>
                </c:pt>
                <c:pt idx="72">
                  <c:v>3725.2248125239885</c:v>
                </c:pt>
                <c:pt idx="73">
                  <c:v>3732.5480673565035</c:v>
                </c:pt>
                <c:pt idx="74">
                  <c:v>3738.9120215234821</c:v>
                </c:pt>
                <c:pt idx="75">
                  <c:v>3744.4396469543435</c:v>
                </c:pt>
                <c:pt idx="76">
                  <c:v>3749.2388221322663</c:v>
                </c:pt>
                <c:pt idx="77">
                  <c:v>3753.4040159899027</c:v>
                </c:pt>
                <c:pt idx="78">
                  <c:v>3757.0178275849812</c:v>
                </c:pt>
                <c:pt idx="79">
                  <c:v>3760.152381723412</c:v>
                </c:pt>
                <c:pt idx="80">
                  <c:v>3762.8705850434408</c:v>
                </c:pt>
                <c:pt idx="81">
                  <c:v>3765.2272498902098</c:v>
                </c:pt>
                <c:pt idx="82">
                  <c:v>3767.2700949891605</c:v>
                </c:pt>
                <c:pt idx="83">
                  <c:v>3769.0406327787236</c:v>
                </c:pt>
                <c:pt idx="84">
                  <c:v>3770.5749535273226</c:v>
                </c:pt>
                <c:pt idx="85">
                  <c:v>3771.9044162196396</c:v>
                </c:pt>
                <c:pt idx="86">
                  <c:v>3773.0562557893418</c:v>
                </c:pt>
                <c:pt idx="87">
                  <c:v>3774.0541157013176</c:v>
                </c:pt>
                <c:pt idx="88">
                  <c:v>3774.9185142194406</c:v>
                </c:pt>
                <c:pt idx="89">
                  <c:v>3775.6672519881381</c:v>
                </c:pt>
                <c:pt idx="90">
                  <c:v>3776.315767843867</c:v>
                </c:pt>
                <c:pt idx="91">
                  <c:v>3776.8774490803103</c:v>
                </c:pt>
                <c:pt idx="92">
                  <c:v>3777.3639017341229</c:v>
                </c:pt>
                <c:pt idx="93">
                  <c:v>3777.7851858456329</c:v>
                </c:pt>
                <c:pt idx="94">
                  <c:v>3778.150020085578</c:v>
                </c:pt>
                <c:pt idx="95">
                  <c:v>3778.4659596262386</c:v>
                </c:pt>
                <c:pt idx="96">
                  <c:v>3778.7395506725256</c:v>
                </c:pt>
                <c:pt idx="97">
                  <c:v>3778.976464653631</c:v>
                </c:pt>
                <c:pt idx="98">
                  <c:v>3779.1816147058394</c:v>
                </c:pt>
                <c:pt idx="99">
                  <c:v>3779.3592567486639</c:v>
                </c:pt>
                <c:pt idx="100">
                  <c:v>3779.5130771659597</c:v>
                </c:pt>
                <c:pt idx="101">
                  <c:v>3779.6462688476458</c:v>
                </c:pt>
                <c:pt idx="102">
                  <c:v>3779.7615971224568</c:v>
                </c:pt>
                <c:pt idx="103">
                  <c:v>3779.8614569146321</c:v>
                </c:pt>
                <c:pt idx="104">
                  <c:v>3779.9479222844543</c:v>
                </c:pt>
                <c:pt idx="105">
                  <c:v>3780.0227893613305</c:v>
                </c:pt>
                <c:pt idx="106">
                  <c:v>3780.0876135460521</c:v>
                </c:pt>
                <c:pt idx="107">
                  <c:v>3780.1437417437351</c:v>
                </c:pt>
                <c:pt idx="108">
                  <c:v>3780.1923402886264</c:v>
                </c:pt>
                <c:pt idx="109">
                  <c:v>3780.2344191346301</c:v>
                </c:pt>
                <c:pt idx="110">
                  <c:v>3780.2708528094781</c:v>
                </c:pt>
                <c:pt idx="111">
                  <c:v>3780.3023985644145</c:v>
                </c:pt>
                <c:pt idx="112">
                  <c:v>3780.3297120939365</c:v>
                </c:pt>
                <c:pt idx="113">
                  <c:v>3780.353361150299</c:v>
                </c:pt>
                <c:pt idx="114">
                  <c:v>3780.3738373342653</c:v>
                </c:pt>
                <c:pt idx="115">
                  <c:v>3780.3915663060584</c:v>
                </c:pt>
                <c:pt idx="116">
                  <c:v>3780.4069166279342</c:v>
                </c:pt>
                <c:pt idx="117">
                  <c:v>3780.4202074215455</c:v>
                </c:pt>
                <c:pt idx="118">
                  <c:v>3780.4317149988242</c:v>
                </c:pt>
                <c:pt idx="119">
                  <c:v>3780.441678603871</c:v>
                </c:pt>
                <c:pt idx="120">
                  <c:v>3780.4503053849435</c:v>
                </c:pt>
                <c:pt idx="121">
                  <c:v>3780.4577746997379</c:v>
                </c:pt>
                <c:pt idx="122">
                  <c:v>3780.4642418432936</c:v>
                </c:pt>
                <c:pt idx="123">
                  <c:v>3780.4698412759367</c:v>
                </c:pt>
                <c:pt idx="124">
                  <c:v>3780.4746894182781</c:v>
                </c:pt>
                <c:pt idx="125">
                  <c:v>3780.4788870713173</c:v>
                </c:pt>
                <c:pt idx="126">
                  <c:v>3780.4825215119195</c:v>
                </c:pt>
                <c:pt idx="127">
                  <c:v>3780.485668307213</c:v>
                </c:pt>
                <c:pt idx="128">
                  <c:v>3780.4883928855775</c:v>
                </c:pt>
                <c:pt idx="129">
                  <c:v>3780.4907518968967</c:v>
                </c:pt>
                <c:pt idx="130">
                  <c:v>3780.4927943903244</c:v>
                </c:pt>
                <c:pt idx="131">
                  <c:v>3780.4945628340433</c:v>
                </c:pt>
                <c:pt idx="132">
                  <c:v>3780.496093998217</c:v>
                </c:pt>
                <c:pt idx="133">
                  <c:v>3780.4974197194874</c:v>
                </c:pt>
                <c:pt idx="134">
                  <c:v>3780.4985675628996</c:v>
                </c:pt>
                <c:pt idx="135">
                  <c:v>3780.49956139502</c:v>
                </c:pt>
              </c:numCache>
            </c:numRef>
          </c:val>
          <c:smooth val="0"/>
          <c:extLst>
            <c:ext xmlns:c16="http://schemas.microsoft.com/office/drawing/2014/chart" uri="{C3380CC4-5D6E-409C-BE32-E72D297353CC}">
              <c16:uniqueId val="{00000002-0AE5-48AA-AEDE-E1ACF4A92A8D}"/>
            </c:ext>
          </c:extLst>
        </c:ser>
        <c:ser>
          <c:idx val="4"/>
          <c:order val="3"/>
          <c:tx>
            <c:strRef>
              <c:f>'推移の推定(7.16)'!$F$51</c:f>
              <c:strCache>
                <c:ptCount val="1"/>
                <c:pt idx="0">
                  <c:v>推定Y3 (γをY1の3倍)</c:v>
                </c:pt>
              </c:strCache>
            </c:strRef>
          </c:tx>
          <c:spPr>
            <a:ln w="28575" cap="rnd">
              <a:solidFill>
                <a:schemeClr val="accent5"/>
              </a:solidFill>
              <a:round/>
            </a:ln>
            <a:effectLst/>
          </c:spPr>
          <c:marker>
            <c:symbol val="none"/>
          </c:marker>
          <c:cat>
            <c:numRef>
              <c:f>'推移の推定(7.16)'!$A$52:$A$173</c:f>
              <c:numCache>
                <c:formatCode>m"月"d"日"</c:formatCode>
                <c:ptCount val="122"/>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pt idx="99">
                  <c:v>44097</c:v>
                </c:pt>
                <c:pt idx="100">
                  <c:v>44098</c:v>
                </c:pt>
                <c:pt idx="101">
                  <c:v>44099</c:v>
                </c:pt>
                <c:pt idx="102">
                  <c:v>44100</c:v>
                </c:pt>
                <c:pt idx="103">
                  <c:v>44101</c:v>
                </c:pt>
                <c:pt idx="104">
                  <c:v>44102</c:v>
                </c:pt>
                <c:pt idx="105">
                  <c:v>44103</c:v>
                </c:pt>
                <c:pt idx="106">
                  <c:v>44104</c:v>
                </c:pt>
                <c:pt idx="107">
                  <c:v>44105</c:v>
                </c:pt>
                <c:pt idx="108">
                  <c:v>44106</c:v>
                </c:pt>
                <c:pt idx="109">
                  <c:v>44107</c:v>
                </c:pt>
                <c:pt idx="110">
                  <c:v>44108</c:v>
                </c:pt>
                <c:pt idx="111">
                  <c:v>44109</c:v>
                </c:pt>
                <c:pt idx="112">
                  <c:v>44110</c:v>
                </c:pt>
                <c:pt idx="113">
                  <c:v>44111</c:v>
                </c:pt>
                <c:pt idx="114">
                  <c:v>44112</c:v>
                </c:pt>
                <c:pt idx="115">
                  <c:v>44113</c:v>
                </c:pt>
                <c:pt idx="116">
                  <c:v>44114</c:v>
                </c:pt>
                <c:pt idx="117">
                  <c:v>44115</c:v>
                </c:pt>
                <c:pt idx="118">
                  <c:v>44116</c:v>
                </c:pt>
                <c:pt idx="119">
                  <c:v>44117</c:v>
                </c:pt>
                <c:pt idx="120">
                  <c:v>44118</c:v>
                </c:pt>
                <c:pt idx="121">
                  <c:v>44119</c:v>
                </c:pt>
              </c:numCache>
            </c:numRef>
          </c:cat>
          <c:val>
            <c:numRef>
              <c:f>'推移の推定(7.16)'!$F$54:$F$189</c:f>
              <c:numCache>
                <c:formatCode>0.0</c:formatCode>
                <c:ptCount val="136"/>
                <c:pt idx="0">
                  <c:v>7.9321627814995894</c:v>
                </c:pt>
                <c:pt idx="1">
                  <c:v>9.1419764913140718</c:v>
                </c:pt>
                <c:pt idx="2">
                  <c:v>10.536053630603725</c:v>
                </c:pt>
                <c:pt idx="3">
                  <c:v>12.142374398886266</c:v>
                </c:pt>
                <c:pt idx="4">
                  <c:v>13.993140055814944</c:v>
                </c:pt>
                <c:pt idx="5">
                  <c:v>16.125400619055615</c:v>
                </c:pt>
                <c:pt idx="6">
                  <c:v>18.581772919332867</c:v>
                </c:pt>
                <c:pt idx="7">
                  <c:v>21.411261032125836</c:v>
                </c:pt>
                <c:pt idx="8">
                  <c:v>24.670192371002383</c:v>
                </c:pt>
                <c:pt idx="9">
                  <c:v>28.423284006697006</c:v>
                </c:pt>
                <c:pt idx="10">
                  <c:v>32.744855015803907</c:v>
                </c:pt>
                <c:pt idx="11">
                  <c:v>37.720201786299924</c:v>
                </c:pt>
                <c:pt idx="12">
                  <c:v>43.447154104956525</c:v>
                </c:pt>
                <c:pt idx="13">
                  <c:v>50.037830372996737</c:v>
                </c:pt>
                <c:pt idx="14">
                  <c:v>57.620610235705165</c:v>
                </c:pt>
                <c:pt idx="15">
                  <c:v>66.342341994274108</c:v>
                </c:pt>
                <c:pt idx="16">
                  <c:v>76.370800031744153</c:v>
                </c:pt>
                <c:pt idx="17">
                  <c:v>87.897403659192221</c:v>
                </c:pt>
                <c:pt idx="18">
                  <c:v>101.14020267222848</c:v>
                </c:pt>
                <c:pt idx="19">
                  <c:v>116.34712574615097</c:v>
                </c:pt>
                <c:pt idx="20">
                  <c:v>133.79947466037893</c:v>
                </c:pt>
                <c:pt idx="21">
                  <c:v>153.81562910964658</c:v>
                </c:pt>
                <c:pt idx="22">
                  <c:v>176.75490222368185</c:v>
                </c:pt>
                <c:pt idx="23">
                  <c:v>203.02145441166965</c:v>
                </c:pt>
                <c:pt idx="24">
                  <c:v>233.06813121777012</c:v>
                </c:pt>
                <c:pt idx="25">
                  <c:v>267.40003801573266</c:v>
                </c:pt>
                <c:pt idx="26">
                  <c:v>306.57759936885401</c:v>
                </c:pt>
                <c:pt idx="27">
                  <c:v>351.21877317986662</c:v>
                </c:pt>
                <c:pt idx="28">
                  <c:v>402</c:v>
                </c:pt>
                <c:pt idx="29">
                  <c:v>459.65536865463099</c:v>
                </c:pt>
                <c:pt idx="30">
                  <c:v>524.97337618752658</c:v>
                </c:pt>
                <c:pt idx="31">
                  <c:v>598.79056259915387</c:v>
                </c:pt>
                <c:pt idx="32">
                  <c:v>681.98122379105428</c:v>
                </c:pt>
                <c:pt idx="33">
                  <c:v>775.44237063092942</c:v>
                </c:pt>
                <c:pt idx="34">
                  <c:v>880.07313587381566</c:v>
                </c:pt>
                <c:pt idx="35">
                  <c:v>996.74796732746006</c:v>
                </c:pt>
                <c:pt idx="36">
                  <c:v>1126.2832214403104</c:v>
                </c:pt>
                <c:pt idx="37">
                  <c:v>1269.3972196095278</c:v>
                </c:pt>
                <c:pt idx="38">
                  <c:v>1426.6644706088173</c:v>
                </c:pt>
                <c:pt idx="39">
                  <c:v>1598.4655920011437</c:v>
                </c:pt>
                <c:pt idx="40">
                  <c:v>1784.9354368949212</c:v>
                </c:pt>
                <c:pt idx="41">
                  <c:v>1985.9129533354521</c:v>
                </c:pt>
                <c:pt idx="42">
                  <c:v>2200.8972181729882</c:v>
                </c:pt>
                <c:pt idx="43">
                  <c:v>2429.0146937151367</c:v>
                </c:pt>
                <c:pt idx="44">
                  <c:v>2669.0028335395314</c:v>
                </c:pt>
                <c:pt idx="45">
                  <c:v>2919.2145245329048</c:v>
                </c:pt>
                <c:pt idx="46">
                  <c:v>3177.646400990704</c:v>
                </c:pt>
                <c:pt idx="47">
                  <c:v>3441.9918623789795</c:v>
                </c:pt>
                <c:pt idx="48">
                  <c:v>3709.7169128029082</c:v>
                </c:pt>
                <c:pt idx="49">
                  <c:v>3978.1541277336137</c:v>
                </c:pt>
                <c:pt idx="50">
                  <c:v>4244.6076437465181</c:v>
                </c:pt>
                <c:pt idx="51">
                  <c:v>4506.4605337452185</c:v>
                </c:pt>
                <c:pt idx="52">
                  <c:v>4761.2755919738956</c:v>
                </c:pt>
                <c:pt idx="53">
                  <c:v>5006.8814819265708</c:v>
                </c:pt>
                <c:pt idx="54">
                  <c:v>5241.4382000110563</c:v>
                </c:pt>
                <c:pt idx="55">
                  <c:v>5463.4784719026702</c:v>
                </c:pt>
                <c:pt idx="56">
                  <c:v>5671.9245235705203</c:v>
                </c:pt>
                <c:pt idx="57">
                  <c:v>5866.082183715781</c:v>
                </c:pt>
                <c:pt idx="58">
                  <c:v>6045.6161413374466</c:v>
                </c:pt>
                <c:pt idx="59">
                  <c:v>6210.5112462008819</c:v>
                </c:pt>
                <c:pt idx="60">
                  <c:v>6361.025020957517</c:v>
                </c:pt>
                <c:pt idx="61">
                  <c:v>6497.6361988668086</c:v>
                </c:pt>
                <c:pt idx="62">
                  <c:v>6620.993321654305</c:v>
                </c:pt>
                <c:pt idx="63">
                  <c:v>6731.8664445392114</c:v>
                </c:pt>
                <c:pt idx="64">
                  <c:v>6831.1039812767631</c:v>
                </c:pt>
                <c:pt idx="65">
                  <c:v>6919.5958080720511</c:v>
                </c:pt>
                <c:pt idx="66">
                  <c:v>6998.2430020744396</c:v>
                </c:pt>
                <c:pt idx="67">
                  <c:v>7067.9340416204705</c:v>
                </c:pt>
                <c:pt idx="68">
                  <c:v>7129.5269323714092</c:v>
                </c:pt>
                <c:pt idx="69">
                  <c:v>7183.8365180036653</c:v>
                </c:pt>
                <c:pt idx="70">
                  <c:v>7231.6261505402144</c:v>
                </c:pt>
                <c:pt idx="71">
                  <c:v>7273.6028982358612</c:v>
                </c:pt>
                <c:pt idx="72">
                  <c:v>7310.4155271371965</c:v>
                </c:pt>
                <c:pt idx="73">
                  <c:v>7342.6545814062638</c:v>
                </c:pt>
                <c:pt idx="74">
                  <c:v>7370.8539891847686</c:v>
                </c:pt>
                <c:pt idx="75">
                  <c:v>7395.4937229825464</c:v>
                </c:pt>
                <c:pt idx="76">
                  <c:v>7417.003138797626</c:v>
                </c:pt>
                <c:pt idx="77">
                  <c:v>7435.7647024147</c:v>
                </c:pt>
                <c:pt idx="78">
                  <c:v>7452.1178830167955</c:v>
                </c:pt>
                <c:pt idx="79">
                  <c:v>7466.3630533839005</c:v>
                </c:pt>
                <c:pt idx="80">
                  <c:v>7478.7652834667033</c:v>
                </c:pt>
                <c:pt idx="81">
                  <c:v>7489.5579514019328</c:v>
                </c:pt>
                <c:pt idx="82">
                  <c:v>7498.9461246290393</c:v>
                </c:pt>
                <c:pt idx="83">
                  <c:v>7507.1096852017454</c:v>
                </c:pt>
                <c:pt idx="84">
                  <c:v>7514.206189059898</c:v>
                </c:pt>
                <c:pt idx="85">
                  <c:v>7520.3734601567703</c:v>
                </c:pt>
                <c:pt idx="86">
                  <c:v>7525.7319279536441</c:v>
                </c:pt>
                <c:pt idx="87">
                  <c:v>7530.386721742304</c:v>
                </c:pt>
                <c:pt idx="88">
                  <c:v>7534.4295382165792</c:v>
                </c:pt>
                <c:pt idx="89">
                  <c:v>7537.9403002225627</c:v>
                </c:pt>
                <c:pt idx="90">
                  <c:v>7540.9886250900126</c:v>
                </c:pt>
                <c:pt idx="91">
                  <c:v>7543.6351207033376</c:v>
                </c:pt>
                <c:pt idx="92">
                  <c:v>7545.9325267491822</c:v>
                </c:pt>
                <c:pt idx="93">
                  <c:v>7547.9267175572004</c:v>
                </c:pt>
                <c:pt idx="94">
                  <c:v>7549.6575817607563</c:v>
                </c:pt>
                <c:pt idx="95">
                  <c:v>7551.1597927379471</c:v>
                </c:pt>
                <c:pt idx="96">
                  <c:v>7552.4634825152998</c:v>
                </c:pt>
                <c:pt idx="97">
                  <c:v>7553.5948305704906</c:v>
                </c:pt>
                <c:pt idx="98">
                  <c:v>7554.5765777848937</c:v>
                </c:pt>
                <c:pt idx="99">
                  <c:v>7555.4284746884196</c:v>
                </c:pt>
                <c:pt idx="100">
                  <c:v>7556.1676721171225</c:v>
                </c:pt>
                <c:pt idx="101">
                  <c:v>7556.8090614713374</c:v>
                </c:pt>
                <c:pt idx="102">
                  <c:v>7557.3655709180875</c:v>
                </c:pt>
                <c:pt idx="103">
                  <c:v>7557.8484231228822</c:v>
                </c:pt>
                <c:pt idx="104">
                  <c:v>7558.2673594178514</c:v>
                </c:pt>
                <c:pt idx="105">
                  <c:v>7558.630834709742</c:v>
                </c:pt>
                <c:pt idx="106">
                  <c:v>7558.9461868963117</c:v>
                </c:pt>
                <c:pt idx="107">
                  <c:v>7559.2197840870022</c:v>
                </c:pt>
                <c:pt idx="108">
                  <c:v>7559.4571525071206</c:v>
                </c:pt>
                <c:pt idx="109">
                  <c:v>7559.6630875983865</c:v>
                </c:pt>
                <c:pt idx="110">
                  <c:v>7559.841750507263</c:v>
                </c:pt>
                <c:pt idx="111">
                  <c:v>7559.9967518706153</c:v>
                </c:pt>
                <c:pt idx="112">
                  <c:v>7560.131224561871</c:v>
                </c:pt>
                <c:pt idx="113">
                  <c:v>7560.2478868452727</c:v>
                </c:pt>
                <c:pt idx="114">
                  <c:v>7560.3490971977608</c:v>
                </c:pt>
                <c:pt idx="115">
                  <c:v>7560.4369018939215</c:v>
                </c:pt>
                <c:pt idx="116">
                  <c:v>7560.5130763063817</c:v>
                </c:pt>
                <c:pt idx="117">
                  <c:v>7560.5791607494275</c:v>
                </c:pt>
                <c:pt idx="118">
                  <c:v>7560.6364915851545</c:v>
                </c:pt>
                <c:pt idx="119">
                  <c:v>7560.6862282170523</c:v>
                </c:pt>
                <c:pt idx="120">
                  <c:v>7560.7293765137883</c:v>
                </c:pt>
                <c:pt idx="121">
                  <c:v>7560.7668091345786</c:v>
                </c:pt>
                <c:pt idx="122">
                  <c:v>7560.7992831654674</c:v>
                </c:pt>
                <c:pt idx="123">
                  <c:v>7560.8274554218633</c:v>
                </c:pt>
                <c:pt idx="124">
                  <c:v>7560.8518957258666</c:v>
                </c:pt>
                <c:pt idx="125">
                  <c:v>7560.8730984261665</c:v>
                </c:pt>
                <c:pt idx="126">
                  <c:v>7560.8914923929678</c:v>
                </c:pt>
                <c:pt idx="127">
                  <c:v>7560.907449689691</c:v>
                </c:pt>
                <c:pt idx="128">
                  <c:v>7560.9212930965095</c:v>
                </c:pt>
                <c:pt idx="129">
                  <c:v>7560.9333026376989</c:v>
                </c:pt>
                <c:pt idx="130">
                  <c:v>7560.9437212446337</c:v>
                </c:pt>
                <c:pt idx="131">
                  <c:v>7560.9527596688395</c:v>
                </c:pt>
                <c:pt idx="132">
                  <c:v>7560.9606007444045</c:v>
                </c:pt>
                <c:pt idx="133">
                  <c:v>7560.9674030858814</c:v>
                </c:pt>
                <c:pt idx="134">
                  <c:v>7560.9733042964099</c:v>
                </c:pt>
                <c:pt idx="135">
                  <c:v>7560.9784237509502</c:v>
                </c:pt>
              </c:numCache>
            </c:numRef>
          </c:val>
          <c:smooth val="0"/>
          <c:extLst>
            <c:ext xmlns:c16="http://schemas.microsoft.com/office/drawing/2014/chart" uri="{C3380CC4-5D6E-409C-BE32-E72D297353CC}">
              <c16:uniqueId val="{00000003-0AE5-48AA-AEDE-E1ACF4A92A8D}"/>
            </c:ext>
          </c:extLst>
        </c:ser>
        <c:dLbls>
          <c:showLegendKey val="0"/>
          <c:showVal val="0"/>
          <c:showCatName val="0"/>
          <c:showSerName val="0"/>
          <c:showPercent val="0"/>
          <c:showBubbleSize val="0"/>
        </c:dLbls>
        <c:smooth val="0"/>
        <c:axId val="578745400"/>
        <c:axId val="578749240"/>
      </c:lineChart>
      <c:dateAx>
        <c:axId val="578745400"/>
        <c:scaling>
          <c:orientation val="minMax"/>
        </c:scaling>
        <c:delete val="0"/>
        <c:axPos val="b"/>
        <c:numFmt formatCode="m&quot;月&quot;d&quot;日&quot;"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749240"/>
        <c:crosses val="autoZero"/>
        <c:auto val="1"/>
        <c:lblOffset val="100"/>
        <c:baseTimeUnit val="days"/>
      </c:dateAx>
      <c:valAx>
        <c:axId val="578749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745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6FFF0"/>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各種成長曲線（３点推定法）への当てはめ</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1"/>
          <c:order val="0"/>
          <c:tx>
            <c:strRef>
              <c:f>当てはめ検討!$C$47</c:f>
              <c:strCache>
                <c:ptCount val="1"/>
                <c:pt idx="0">
                  <c:v>実績推移(人)</c:v>
                </c:pt>
              </c:strCache>
            </c:strRef>
          </c:tx>
          <c:spPr>
            <a:ln w="28575" cap="rnd">
              <a:solidFill>
                <a:schemeClr val="accent2"/>
              </a:solidFill>
              <a:round/>
            </a:ln>
            <a:effectLst/>
          </c:spPr>
          <c:marker>
            <c:symbol val="none"/>
          </c:marker>
          <c:cat>
            <c:numRef>
              <c:f>当てはめ検討!$A$48:$A$128</c:f>
              <c:numCache>
                <c:formatCode>m"月"d"日"</c:formatCode>
                <c:ptCount val="81"/>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numCache>
            </c:numRef>
          </c:cat>
          <c:val>
            <c:numRef>
              <c:f>当てはめ検討!$C$48:$C$128</c:f>
              <c:numCache>
                <c:formatCode>General</c:formatCode>
                <c:ptCount val="81"/>
                <c:pt idx="0">
                  <c:v>2</c:v>
                </c:pt>
                <c:pt idx="1">
                  <c:v>4</c:v>
                </c:pt>
                <c:pt idx="2">
                  <c:v>13</c:v>
                </c:pt>
                <c:pt idx="3">
                  <c:v>14</c:v>
                </c:pt>
                <c:pt idx="4">
                  <c:v>27</c:v>
                </c:pt>
                <c:pt idx="5">
                  <c:v>37</c:v>
                </c:pt>
                <c:pt idx="6">
                  <c:v>51</c:v>
                </c:pt>
                <c:pt idx="7">
                  <c:v>51</c:v>
                </c:pt>
                <c:pt idx="8">
                  <c:v>69</c:v>
                </c:pt>
                <c:pt idx="9">
                  <c:v>76</c:v>
                </c:pt>
                <c:pt idx="10">
                  <c:v>85</c:v>
                </c:pt>
                <c:pt idx="11">
                  <c:v>88</c:v>
                </c:pt>
                <c:pt idx="12">
                  <c:v>98</c:v>
                </c:pt>
                <c:pt idx="13">
                  <c:v>102</c:v>
                </c:pt>
                <c:pt idx="14">
                  <c:v>104</c:v>
                </c:pt>
                <c:pt idx="15">
                  <c:v>108</c:v>
                </c:pt>
                <c:pt idx="16">
                  <c:v>113</c:v>
                </c:pt>
                <c:pt idx="17">
                  <c:v>115</c:v>
                </c:pt>
                <c:pt idx="18">
                  <c:v>119</c:v>
                </c:pt>
                <c:pt idx="19">
                  <c:v>121</c:v>
                </c:pt>
                <c:pt idx="20">
                  <c:v>127</c:v>
                </c:pt>
                <c:pt idx="21">
                  <c:v>130</c:v>
                </c:pt>
                <c:pt idx="22">
                  <c:v>138</c:v>
                </c:pt>
                <c:pt idx="23">
                  <c:v>145</c:v>
                </c:pt>
                <c:pt idx="24">
                  <c:v>152</c:v>
                </c:pt>
                <c:pt idx="25">
                  <c:v>172</c:v>
                </c:pt>
                <c:pt idx="26">
                  <c:v>187</c:v>
                </c:pt>
                <c:pt idx="27">
                  <c:v>204</c:v>
                </c:pt>
                <c:pt idx="28">
                  <c:v>212</c:v>
                </c:pt>
                <c:pt idx="29">
                  <c:v>240</c:v>
                </c:pt>
                <c:pt idx="30">
                  <c:v>274</c:v>
                </c:pt>
                <c:pt idx="31">
                  <c:v>307</c:v>
                </c:pt>
                <c:pt idx="32">
                  <c:v>342</c:v>
                </c:pt>
                <c:pt idx="33">
                  <c:v>383</c:v>
                </c:pt>
                <c:pt idx="34">
                  <c:v>404</c:v>
                </c:pt>
                <c:pt idx="35">
                  <c:v>424</c:v>
                </c:pt>
                <c:pt idx="36">
                  <c:v>477</c:v>
                </c:pt>
                <c:pt idx="37">
                  <c:v>520</c:v>
                </c:pt>
                <c:pt idx="38">
                  <c:v>612</c:v>
                </c:pt>
                <c:pt idx="39">
                  <c:v>692</c:v>
                </c:pt>
                <c:pt idx="40">
                  <c:v>762</c:v>
                </c:pt>
                <c:pt idx="41">
                  <c:v>807</c:v>
                </c:pt>
                <c:pt idx="42">
                  <c:v>831</c:v>
                </c:pt>
                <c:pt idx="43">
                  <c:v>890</c:v>
                </c:pt>
                <c:pt idx="44">
                  <c:v>964</c:v>
                </c:pt>
                <c:pt idx="45">
                  <c:v>1016</c:v>
                </c:pt>
                <c:pt idx="46">
                  <c:v>1071</c:v>
                </c:pt>
                <c:pt idx="47">
                  <c:v>1159</c:v>
                </c:pt>
                <c:pt idx="48">
                  <c:v>1207</c:v>
                </c:pt>
                <c:pt idx="49">
                  <c:v>1291</c:v>
                </c:pt>
                <c:pt idx="50">
                  <c:v>1345</c:v>
                </c:pt>
                <c:pt idx="51">
                  <c:v>1376</c:v>
                </c:pt>
                <c:pt idx="52">
                  <c:v>1411</c:v>
                </c:pt>
                <c:pt idx="53">
                  <c:v>1442</c:v>
                </c:pt>
                <c:pt idx="54">
                  <c:v>1471</c:v>
                </c:pt>
                <c:pt idx="55">
                  <c:v>1487</c:v>
                </c:pt>
                <c:pt idx="56">
                  <c:v>1517</c:v>
                </c:pt>
                <c:pt idx="57">
                  <c:v>1549</c:v>
                </c:pt>
                <c:pt idx="58">
                  <c:v>1593</c:v>
                </c:pt>
                <c:pt idx="59">
                  <c:v>1621</c:v>
                </c:pt>
                <c:pt idx="60">
                  <c:v>1635</c:v>
                </c:pt>
                <c:pt idx="61">
                  <c:v>1652</c:v>
                </c:pt>
                <c:pt idx="62">
                  <c:v>1662</c:v>
                </c:pt>
                <c:pt idx="63">
                  <c:v>1675</c:v>
                </c:pt>
                <c:pt idx="64">
                  <c:v>1682</c:v>
                </c:pt>
                <c:pt idx="65">
                  <c:v>1694</c:v>
                </c:pt>
                <c:pt idx="66">
                  <c:v>1702</c:v>
                </c:pt>
                <c:pt idx="67">
                  <c:v>1712</c:v>
                </c:pt>
                <c:pt idx="68">
                  <c:v>1728</c:v>
                </c:pt>
                <c:pt idx="69">
                  <c:v>1739</c:v>
                </c:pt>
                <c:pt idx="70">
                  <c:v>1740</c:v>
                </c:pt>
                <c:pt idx="71">
                  <c:v>1746</c:v>
                </c:pt>
                <c:pt idx="72">
                  <c:v>1758</c:v>
                </c:pt>
                <c:pt idx="73">
                  <c:v>1761</c:v>
                </c:pt>
                <c:pt idx="74">
                  <c:v>1764</c:v>
                </c:pt>
                <c:pt idx="75">
                  <c:v>1766</c:v>
                </c:pt>
                <c:pt idx="76">
                  <c:v>1766</c:v>
                </c:pt>
                <c:pt idx="77">
                  <c:v>1767</c:v>
                </c:pt>
                <c:pt idx="78">
                  <c:v>1770</c:v>
                </c:pt>
                <c:pt idx="79">
                  <c:v>1773</c:v>
                </c:pt>
                <c:pt idx="80">
                  <c:v>1776</c:v>
                </c:pt>
              </c:numCache>
            </c:numRef>
          </c:val>
          <c:smooth val="0"/>
          <c:extLst>
            <c:ext xmlns:c16="http://schemas.microsoft.com/office/drawing/2014/chart" uri="{C3380CC4-5D6E-409C-BE32-E72D297353CC}">
              <c16:uniqueId val="{00000001-FDF8-470B-9258-AA8DAEF4F606}"/>
            </c:ext>
          </c:extLst>
        </c:ser>
        <c:ser>
          <c:idx val="2"/>
          <c:order val="1"/>
          <c:tx>
            <c:strRef>
              <c:f>当てはめ検討!$D$47</c:f>
              <c:strCache>
                <c:ptCount val="1"/>
                <c:pt idx="0">
                  <c:v>修正指数曲線</c:v>
                </c:pt>
              </c:strCache>
            </c:strRef>
          </c:tx>
          <c:spPr>
            <a:ln w="28575" cap="rnd">
              <a:solidFill>
                <a:schemeClr val="accent3"/>
              </a:solidFill>
              <a:round/>
            </a:ln>
            <a:effectLst/>
          </c:spPr>
          <c:marker>
            <c:symbol val="none"/>
          </c:marker>
          <c:cat>
            <c:numRef>
              <c:f>当てはめ検討!$A$48:$A$128</c:f>
              <c:numCache>
                <c:formatCode>m"月"d"日"</c:formatCode>
                <c:ptCount val="81"/>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numCache>
            </c:numRef>
          </c:cat>
          <c:val>
            <c:numRef>
              <c:f>当てはめ検討!$D$48:$D$128</c:f>
              <c:numCache>
                <c:formatCode>0.0</c:formatCode>
                <c:ptCount val="81"/>
                <c:pt idx="30">
                  <c:v>-137.52113666619312</c:v>
                </c:pt>
                <c:pt idx="31">
                  <c:v>-6.7368187702988962</c:v>
                </c:pt>
                <c:pt idx="32">
                  <c:v>115.52097176469715</c:v>
                </c:pt>
                <c:pt idx="33">
                  <c:v>229.80812474275444</c:v>
                </c:pt>
                <c:pt idx="34">
                  <c:v>336.64428854608332</c:v>
                </c:pt>
                <c:pt idx="35">
                  <c:v>436.51523290675982</c:v>
                </c:pt>
                <c:pt idx="36">
                  <c:v>529.87505763665695</c:v>
                </c:pt>
                <c:pt idx="37">
                  <c:v>617.14825735848672</c:v>
                </c:pt>
                <c:pt idx="38">
                  <c:v>698.73165162601413</c:v>
                </c:pt>
                <c:pt idx="39">
                  <c:v>774.99618920943385</c:v>
                </c:pt>
                <c:pt idx="40">
                  <c:v>846.2886347497622</c:v>
                </c:pt>
                <c:pt idx="41">
                  <c:v>912.93314545122996</c:v>
                </c:pt>
                <c:pt idx="42">
                  <c:v>975.23274498068668</c:v>
                </c:pt>
                <c:pt idx="43">
                  <c:v>1033.4707012756403</c:v>
                </c:pt>
                <c:pt idx="44">
                  <c:v>1087.9118145256427</c:v>
                </c:pt>
                <c:pt idx="45">
                  <c:v>1138.803621183295</c:v>
                </c:pt>
                <c:pt idx="46">
                  <c:v>1186.3775194793545</c:v>
                </c:pt>
                <c:pt idx="47">
                  <c:v>1230.8498215595064</c:v>
                </c:pt>
                <c:pt idx="48">
                  <c:v>1272.4227370267281</c:v>
                </c:pt>
                <c:pt idx="49">
                  <c:v>1311.2852923612791</c:v>
                </c:pt>
                <c:pt idx="50">
                  <c:v>1347.6141903987968</c:v>
                </c:pt>
                <c:pt idx="51">
                  <c:v>1381.5746137744304</c:v>
                </c:pt>
                <c:pt idx="52">
                  <c:v>1413.3209759861675</c:v>
                </c:pt>
                <c:pt idx="53">
                  <c:v>1442.9976234923322</c:v>
                </c:pt>
                <c:pt idx="54">
                  <c:v>1470.739492035606</c:v>
                </c:pt>
                <c:pt idx="55">
                  <c:v>1496.6727201777808</c:v>
                </c:pt>
                <c:pt idx="56">
                  <c:v>1520.9152228349114</c:v>
                </c:pt>
                <c:pt idx="57">
                  <c:v>1543.5772274206511</c:v>
                </c:pt>
                <c:pt idx="58">
                  <c:v>1564.7617750355412</c:v>
                </c:pt>
                <c:pt idx="59">
                  <c:v>1584.5651889810993</c:v>
                </c:pt>
                <c:pt idx="60">
                  <c:v>1603.0775127289749</c:v>
                </c:pt>
                <c:pt idx="61">
                  <c:v>1620.3829193365575</c:v>
                </c:pt>
                <c:pt idx="62">
                  <c:v>1636.5600941705993</c:v>
                </c:pt>
                <c:pt idx="63">
                  <c:v>1651.6825926790414</c:v>
                </c:pt>
                <c:pt idx="64">
                  <c:v>1665.8191748377876</c:v>
                </c:pt>
                <c:pt idx="65">
                  <c:v>1679.0341177931084</c:v>
                </c:pt>
                <c:pt idx="66">
                  <c:v>1691.3875081212177</c:v>
                </c:pt>
                <c:pt idx="67">
                  <c:v>1702.9355150338909</c:v>
                </c:pt>
                <c:pt idx="68">
                  <c:v>1713.7306457723494</c:v>
                </c:pt>
                <c:pt idx="69">
                  <c:v>1723.8219843506558</c:v>
                </c:pt>
                <c:pt idx="70">
                  <c:v>1733.255414734155</c:v>
                </c:pt>
                <c:pt idx="71">
                  <c:v>1742.0738294677192</c:v>
                </c:pt>
                <c:pt idx="72">
                  <c:v>1750.3173247024076</c:v>
                </c:pt>
                <c:pt idx="73">
                  <c:v>1758.0233825072971</c:v>
                </c:pt>
                <c:pt idx="74">
                  <c:v>1765.2270412954304</c:v>
                </c:pt>
                <c:pt idx="75">
                  <c:v>1771.9610551387889</c:v>
                </c:pt>
                <c:pt idx="76">
                  <c:v>1778.2560426966734</c:v>
                </c:pt>
                <c:pt idx="77">
                  <c:v>1784.1406264346481</c:v>
                </c:pt>
                <c:pt idx="78">
                  <c:v>1789.6415627670576</c:v>
                </c:pt>
                <c:pt idx="79">
                  <c:v>1794.7838637148627</c:v>
                </c:pt>
                <c:pt idx="80">
                  <c:v>1799.5909106319486</c:v>
                </c:pt>
              </c:numCache>
            </c:numRef>
          </c:val>
          <c:smooth val="0"/>
          <c:extLst>
            <c:ext xmlns:c16="http://schemas.microsoft.com/office/drawing/2014/chart" uri="{C3380CC4-5D6E-409C-BE32-E72D297353CC}">
              <c16:uniqueId val="{00000002-FDF8-470B-9258-AA8DAEF4F606}"/>
            </c:ext>
          </c:extLst>
        </c:ser>
        <c:ser>
          <c:idx val="3"/>
          <c:order val="2"/>
          <c:tx>
            <c:strRef>
              <c:f>当てはめ検討!$E$47</c:f>
              <c:strCache>
                <c:ptCount val="1"/>
                <c:pt idx="0">
                  <c:v>ロジスティック曲線</c:v>
                </c:pt>
              </c:strCache>
            </c:strRef>
          </c:tx>
          <c:spPr>
            <a:ln w="28575" cap="rnd">
              <a:solidFill>
                <a:schemeClr val="accent4"/>
              </a:solidFill>
              <a:round/>
            </a:ln>
            <a:effectLst/>
          </c:spPr>
          <c:marker>
            <c:symbol val="none"/>
          </c:marker>
          <c:cat>
            <c:numRef>
              <c:f>当てはめ検討!$A$48:$A$128</c:f>
              <c:numCache>
                <c:formatCode>m"月"d"日"</c:formatCode>
                <c:ptCount val="81"/>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numCache>
            </c:numRef>
          </c:cat>
          <c:val>
            <c:numRef>
              <c:f>当てはめ検討!$E$48:$E$128</c:f>
              <c:numCache>
                <c:formatCode>0.0</c:formatCode>
                <c:ptCount val="81"/>
                <c:pt idx="0">
                  <c:v>6.9277586062715732</c:v>
                </c:pt>
                <c:pt idx="1">
                  <c:v>7.8707247099236168</c:v>
                </c:pt>
                <c:pt idx="2">
                  <c:v>8.941405053207454</c:v>
                </c:pt>
                <c:pt idx="3">
                  <c:v>10.156912243378468</c:v>
                </c:pt>
                <c:pt idx="4">
                  <c:v>11.536598241516964</c:v>
                </c:pt>
                <c:pt idx="5">
                  <c:v>13.102331861925688</c:v>
                </c:pt>
                <c:pt idx="6">
                  <c:v>14.878806117627571</c:v>
                </c:pt>
                <c:pt idx="7">
                  <c:v>16.893877255002277</c:v>
                </c:pt>
                <c:pt idx="8">
                  <c:v>19.178936976199687</c:v>
                </c:pt>
                <c:pt idx="9">
                  <c:v>21.769318807780106</c:v>
                </c:pt>
                <c:pt idx="10">
                  <c:v>24.704738778971702</c:v>
                </c:pt>
                <c:pt idx="11">
                  <c:v>28.029769451089653</c:v>
                </c:pt>
                <c:pt idx="12">
                  <c:v>31.794344805003067</c:v>
                </c:pt>
                <c:pt idx="13">
                  <c:v>36.054291445290744</c:v>
                </c:pt>
                <c:pt idx="14">
                  <c:v>40.871878902895901</c:v>
                </c:pt>
                <c:pt idx="15">
                  <c:v>46.316378385886807</c:v>
                </c:pt>
                <c:pt idx="16">
                  <c:v>52.464615007163495</c:v>
                </c:pt>
                <c:pt idx="17">
                  <c:v>59.40149317872924</c:v>
                </c:pt>
                <c:pt idx="18">
                  <c:v>67.220468393617651</c:v>
                </c:pt>
                <c:pt idx="19">
                  <c:v>76.023930950753495</c:v>
                </c:pt>
                <c:pt idx="20">
                  <c:v>85.923458323959863</c:v>
                </c:pt>
                <c:pt idx="21">
                  <c:v>97.039882966542365</c:v>
                </c:pt>
                <c:pt idx="22">
                  <c:v>109.50311169358827</c:v>
                </c:pt>
                <c:pt idx="23">
                  <c:v>123.45162196853052</c:v>
                </c:pt>
                <c:pt idx="24">
                  <c:v>139.03155035174353</c:v>
                </c:pt>
                <c:pt idx="25">
                  <c:v>156.39528038346413</c:v>
                </c:pt>
                <c:pt idx="26">
                  <c:v>175.69943309897553</c:v>
                </c:pt>
                <c:pt idx="27">
                  <c:v>197.10216555610467</c:v>
                </c:pt>
                <c:pt idx="28">
                  <c:v>220.75969400434914</c:v>
                </c:pt>
                <c:pt idx="29">
                  <c:v>246.82198174026607</c:v>
                </c:pt>
                <c:pt idx="30">
                  <c:v>275.42757031015435</c:v>
                </c:pt>
                <c:pt idx="31">
                  <c:v>306.69758894164875</c:v>
                </c:pt>
                <c:pt idx="32">
                  <c:v>340.72905188688156</c:v>
                </c:pt>
                <c:pt idx="33">
                  <c:v>377.58764531734289</c:v>
                </c:pt>
                <c:pt idx="34">
                  <c:v>417.30030968603535</c:v>
                </c:pt>
                <c:pt idx="35">
                  <c:v>459.84803100713088</c:v>
                </c:pt>
                <c:pt idx="36">
                  <c:v>505.15935177153472</c:v>
                </c:pt>
                <c:pt idx="37">
                  <c:v>553.10518193654502</c:v>
                </c:pt>
                <c:pt idx="38">
                  <c:v>603.49551354954588</c:v>
                </c:pt>
                <c:pt idx="39">
                  <c:v>656.07860161360338</c:v>
                </c:pt>
                <c:pt idx="40">
                  <c:v>710.5430572200595</c:v>
                </c:pt>
                <c:pt idx="41">
                  <c:v>766.52310560151761</c:v>
                </c:pt>
                <c:pt idx="42">
                  <c:v>823.60700415504493</c:v>
                </c:pt>
                <c:pt idx="43">
                  <c:v>881.3483206690463</c:v>
                </c:pt>
                <c:pt idx="44">
                  <c:v>939.27947862649467</c:v>
                </c:pt>
                <c:pt idx="45">
                  <c:v>996.92672845197058</c:v>
                </c:pt>
                <c:pt idx="46">
                  <c:v>1053.8255412213148</c:v>
                </c:pt>
                <c:pt idx="47">
                  <c:v>1109.5353723619978</c:v>
                </c:pt>
                <c:pt idx="48">
                  <c:v>1163.6528157840703</c:v>
                </c:pt>
                <c:pt idx="49">
                  <c:v>1215.8223510094815</c:v>
                </c:pt>
                <c:pt idx="50">
                  <c:v>1265.7441463655769</c:v>
                </c:pt>
                <c:pt idx="51">
                  <c:v>1313.1786784092492</c:v>
                </c:pt>
                <c:pt idx="52">
                  <c:v>1357.9482179389763</c:v>
                </c:pt>
                <c:pt idx="53">
                  <c:v>1399.935479477733</c:v>
                </c:pt>
                <c:pt idx="54">
                  <c:v>1439.0799097276558</c:v>
                </c:pt>
                <c:pt idx="55">
                  <c:v>1475.3721915407109</c:v>
                </c:pt>
                <c:pt idx="56">
                  <c:v>1508.847566969155</c:v>
                </c:pt>
                <c:pt idx="57">
                  <c:v>1539.5785490598998</c:v>
                </c:pt>
                <c:pt idx="58">
                  <c:v>1567.6675153506496</c:v>
                </c:pt>
                <c:pt idx="59">
                  <c:v>1593.2395754357799</c:v>
                </c:pt>
                <c:pt idx="60">
                  <c:v>1616.4359971451693</c:v>
                </c:pt>
                <c:pt idx="61">
                  <c:v>1637.4083734764974</c:v>
                </c:pt>
                <c:pt idx="62">
                  <c:v>1656.313623616388</c:v>
                </c:pt>
                <c:pt idx="63">
                  <c:v>1673.3098502615617</c:v>
                </c:pt>
                <c:pt idx="64">
                  <c:v>1688.5530228715936</c:v>
                </c:pt>
                <c:pt idx="65">
                  <c:v>1702.1944211164355</c:v>
                </c:pt>
                <c:pt idx="66">
                  <c:v>1714.3787520392518</c:v>
                </c:pt>
                <c:pt idx="67">
                  <c:v>1725.2428452526019</c:v>
                </c:pt>
                <c:pt idx="68">
                  <c:v>1734.9148297602796</c:v>
                </c:pt>
                <c:pt idx="69">
                  <c:v>1743.5137010207213</c:v>
                </c:pt>
                <c:pt idx="70">
                  <c:v>1751.1491953974244</c:v>
                </c:pt>
                <c:pt idx="71">
                  <c:v>1757.9218994512225</c:v>
                </c:pt>
                <c:pt idx="72">
                  <c:v>1763.9235323724545</c:v>
                </c:pt>
                <c:pt idx="73">
                  <c:v>1769.2373503895224</c:v>
                </c:pt>
                <c:pt idx="74">
                  <c:v>1773.9386317083049</c:v>
                </c:pt>
                <c:pt idx="75">
                  <c:v>1778.0952091602742</c:v>
                </c:pt>
                <c:pt idx="76">
                  <c:v>1781.7680251622962</c:v>
                </c:pt>
                <c:pt idx="77">
                  <c:v>1785.0116898275958</c:v>
                </c:pt>
                <c:pt idx="78">
                  <c:v>1787.8750281941143</c:v>
                </c:pt>
                <c:pt idx="79">
                  <c:v>1790.4016066697113</c:v>
                </c:pt>
                <c:pt idx="80">
                  <c:v>1792.6302320649645</c:v>
                </c:pt>
              </c:numCache>
            </c:numRef>
          </c:val>
          <c:smooth val="0"/>
          <c:extLst>
            <c:ext xmlns:c16="http://schemas.microsoft.com/office/drawing/2014/chart" uri="{C3380CC4-5D6E-409C-BE32-E72D297353CC}">
              <c16:uniqueId val="{00000003-FDF8-470B-9258-AA8DAEF4F606}"/>
            </c:ext>
          </c:extLst>
        </c:ser>
        <c:ser>
          <c:idx val="4"/>
          <c:order val="3"/>
          <c:tx>
            <c:strRef>
              <c:f>当てはめ検討!$F$47</c:f>
              <c:strCache>
                <c:ptCount val="1"/>
                <c:pt idx="0">
                  <c:v>ゴンペルツ曲線</c:v>
                </c:pt>
              </c:strCache>
            </c:strRef>
          </c:tx>
          <c:spPr>
            <a:ln w="28575" cap="rnd">
              <a:solidFill>
                <a:schemeClr val="accent5"/>
              </a:solidFill>
              <a:round/>
            </a:ln>
            <a:effectLst/>
          </c:spPr>
          <c:marker>
            <c:symbol val="none"/>
          </c:marker>
          <c:cat>
            <c:numRef>
              <c:f>当てはめ検討!$A$48:$A$128</c:f>
              <c:numCache>
                <c:formatCode>m"月"d"日"</c:formatCode>
                <c:ptCount val="81"/>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numCache>
            </c:numRef>
          </c:cat>
          <c:val>
            <c:numRef>
              <c:f>当てはめ検討!$F$48:$F$128</c:f>
              <c:numCache>
                <c:formatCode>0.0</c:formatCode>
                <c:ptCount val="81"/>
                <c:pt idx="30">
                  <c:v>192.10566344431513</c:v>
                </c:pt>
                <c:pt idx="31">
                  <c:v>237.40578839378074</c:v>
                </c:pt>
                <c:pt idx="32">
                  <c:v>287.58761359155744</c:v>
                </c:pt>
                <c:pt idx="33">
                  <c:v>342.13279289576633</c:v>
                </c:pt>
                <c:pt idx="34">
                  <c:v>400.41068107564899</c:v>
                </c:pt>
                <c:pt idx="35">
                  <c:v>461.71495234710403</c:v>
                </c:pt>
                <c:pt idx="36">
                  <c:v>525.29974587796789</c:v>
                </c:pt>
                <c:pt idx="37">
                  <c:v>590.41275726296055</c:v>
                </c:pt>
                <c:pt idx="38">
                  <c:v>656.32354842092104</c:v>
                </c:pt>
                <c:pt idx="39">
                  <c:v>722.3461548265351</c:v>
                </c:pt>
                <c:pt idx="40">
                  <c:v>787.85574687785493</c:v>
                </c:pt>
                <c:pt idx="41">
                  <c:v>852.29961451409008</c:v>
                </c:pt>
                <c:pt idx="42">
                  <c:v>915.20308758002477</c:v>
                </c:pt>
                <c:pt idx="43">
                  <c:v>976.17119715177455</c:v>
                </c:pt>
                <c:pt idx="44">
                  <c:v>1034.8869544278937</c:v>
                </c:pt>
                <c:pt idx="45">
                  <c:v>1091.1071063079412</c:v>
                </c:pt>
                <c:pt idx="46">
                  <c:v>1144.6561508341626</c:v>
                </c:pt>
                <c:pt idx="47">
                  <c:v>1195.4192868174316</c:v>
                </c:pt>
                <c:pt idx="48">
                  <c:v>1243.334849879009</c:v>
                </c:pt>
                <c:pt idx="49">
                  <c:v>1288.3866657232084</c:v>
                </c:pt>
                <c:pt idx="50">
                  <c:v>1330.5966396142267</c:v>
                </c:pt>
                <c:pt idx="51">
                  <c:v>1370.0178036819254</c:v>
                </c:pt>
                <c:pt idx="52">
                  <c:v>1406.7279628092181</c:v>
                </c:pt>
                <c:pt idx="53">
                  <c:v>1440.8240154390621</c:v>
                </c:pt>
                <c:pt idx="54">
                  <c:v>1472.4169764220687</c:v>
                </c:pt>
                <c:pt idx="55">
                  <c:v>1501.6276930819974</c:v>
                </c:pt>
                <c:pt idx="56">
                  <c:v>1528.5832208250399</c:v>
                </c:pt>
                <c:pt idx="57">
                  <c:v>1553.4138086909443</c:v>
                </c:pt>
                <c:pt idx="58">
                  <c:v>1576.2504362437621</c:v>
                </c:pt>
                <c:pt idx="59">
                  <c:v>1597.2228393867192</c:v>
                </c:pt>
                <c:pt idx="60">
                  <c:v>1616.4579626034197</c:v>
                </c:pt>
                <c:pt idx="61">
                  <c:v>1634.0787776002333</c:v>
                </c:pt>
                <c:pt idx="62">
                  <c:v>1650.2034124316765</c:v>
                </c:pt>
                <c:pt idx="63">
                  <c:v>1664.9445402332356</c:v>
                </c:pt>
                <c:pt idx="64">
                  <c:v>1678.4089821507375</c:v>
                </c:pt>
                <c:pt idx="65">
                  <c:v>1690.6974845781685</c:v>
                </c:pt>
                <c:pt idx="66">
                  <c:v>1701.9046361503367</c:v>
                </c:pt>
                <c:pt idx="67">
                  <c:v>1712.1188949265606</c:v>
                </c:pt>
                <c:pt idx="68">
                  <c:v>1721.4227007571221</c:v>
                </c:pt>
                <c:pt idx="69">
                  <c:v>1729.892651904406</c:v>
                </c:pt>
                <c:pt idx="70">
                  <c:v>1737.5997285882327</c:v>
                </c:pt>
                <c:pt idx="71">
                  <c:v>1744.6095492551292</c:v>
                </c:pt>
                <c:pt idx="72">
                  <c:v>1750.9826480637678</c:v>
                </c:pt>
                <c:pt idx="73">
                  <c:v>1756.7747643710725</c:v>
                </c:pt>
                <c:pt idx="74">
                  <c:v>1762.0371369368545</c:v>
                </c:pt>
                <c:pt idx="75">
                  <c:v>1766.8167971811645</c:v>
                </c:pt>
                <c:pt idx="76">
                  <c:v>1771.1568571684381</c:v>
                </c:pt>
                <c:pt idx="77">
                  <c:v>1775.0967890939166</c:v>
                </c:pt>
                <c:pt idx="78">
                  <c:v>1778.6726939454836</c:v>
                </c:pt>
                <c:pt idx="79">
                  <c:v>1781.9175577390811</c:v>
                </c:pt>
                <c:pt idx="80">
                  <c:v>1784.8614943057491</c:v>
                </c:pt>
              </c:numCache>
            </c:numRef>
          </c:val>
          <c:smooth val="0"/>
          <c:extLst>
            <c:ext xmlns:c16="http://schemas.microsoft.com/office/drawing/2014/chart" uri="{C3380CC4-5D6E-409C-BE32-E72D297353CC}">
              <c16:uniqueId val="{00000004-FDF8-470B-9258-AA8DAEF4F606}"/>
            </c:ext>
          </c:extLst>
        </c:ser>
        <c:dLbls>
          <c:showLegendKey val="0"/>
          <c:showVal val="0"/>
          <c:showCatName val="0"/>
          <c:showSerName val="0"/>
          <c:showPercent val="0"/>
          <c:showBubbleSize val="0"/>
        </c:dLbls>
        <c:smooth val="0"/>
        <c:axId val="554127032"/>
        <c:axId val="554130872"/>
      </c:lineChart>
      <c:dateAx>
        <c:axId val="554127032"/>
        <c:scaling>
          <c:orientation val="minMax"/>
        </c:scaling>
        <c:delete val="0"/>
        <c:axPos val="b"/>
        <c:numFmt formatCode="m&quot;月&quot;d&quot;日&quot;"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4130872"/>
        <c:crosses val="autoZero"/>
        <c:auto val="1"/>
        <c:lblOffset val="100"/>
        <c:baseTimeUnit val="days"/>
      </c:dateAx>
      <c:valAx>
        <c:axId val="554130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4127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DC"/>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232930</xdr:colOff>
      <xdr:row>1</xdr:row>
      <xdr:rowOff>127289</xdr:rowOff>
    </xdr:from>
    <xdr:to>
      <xdr:col>15</xdr:col>
      <xdr:colOff>476250</xdr:colOff>
      <xdr:row>22</xdr:row>
      <xdr:rowOff>171450</xdr:rowOff>
    </xdr:to>
    <xdr:graphicFrame macro="">
      <xdr:nvGraphicFramePr>
        <xdr:cNvPr id="2" name="グラフ 1">
          <a:extLst>
            <a:ext uri="{FF2B5EF4-FFF2-40B4-BE49-F238E27FC236}">
              <a16:creationId xmlns:a16="http://schemas.microsoft.com/office/drawing/2014/main" id="{63D2C058-97B0-42C7-A7F4-1BE4F32D0C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232930</xdr:colOff>
      <xdr:row>1</xdr:row>
      <xdr:rowOff>127289</xdr:rowOff>
    </xdr:from>
    <xdr:to>
      <xdr:col>15</xdr:col>
      <xdr:colOff>476250</xdr:colOff>
      <xdr:row>22</xdr:row>
      <xdr:rowOff>171450</xdr:rowOff>
    </xdr:to>
    <xdr:graphicFrame macro="">
      <xdr:nvGraphicFramePr>
        <xdr:cNvPr id="2" name="グラフ 1">
          <a:extLst>
            <a:ext uri="{FF2B5EF4-FFF2-40B4-BE49-F238E27FC236}">
              <a16:creationId xmlns:a16="http://schemas.microsoft.com/office/drawing/2014/main" id="{B808E3BD-646F-4D33-B0E7-16C750EB63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232930</xdr:colOff>
      <xdr:row>1</xdr:row>
      <xdr:rowOff>127289</xdr:rowOff>
    </xdr:from>
    <xdr:to>
      <xdr:col>15</xdr:col>
      <xdr:colOff>476250</xdr:colOff>
      <xdr:row>22</xdr:row>
      <xdr:rowOff>171450</xdr:rowOff>
    </xdr:to>
    <xdr:graphicFrame macro="">
      <xdr:nvGraphicFramePr>
        <xdr:cNvPr id="2" name="グラフ 1">
          <a:extLst>
            <a:ext uri="{FF2B5EF4-FFF2-40B4-BE49-F238E27FC236}">
              <a16:creationId xmlns:a16="http://schemas.microsoft.com/office/drawing/2014/main" id="{DEE7250B-3A20-4254-873C-2E6DF5DF27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232930</xdr:colOff>
      <xdr:row>1</xdr:row>
      <xdr:rowOff>127289</xdr:rowOff>
    </xdr:from>
    <xdr:to>
      <xdr:col>15</xdr:col>
      <xdr:colOff>476250</xdr:colOff>
      <xdr:row>22</xdr:row>
      <xdr:rowOff>171450</xdr:rowOff>
    </xdr:to>
    <xdr:graphicFrame macro="">
      <xdr:nvGraphicFramePr>
        <xdr:cNvPr id="2" name="グラフ 1">
          <a:extLst>
            <a:ext uri="{FF2B5EF4-FFF2-40B4-BE49-F238E27FC236}">
              <a16:creationId xmlns:a16="http://schemas.microsoft.com/office/drawing/2014/main" id="{BBF864D9-8496-4B8A-B26F-F75ADA5F8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138050</xdr:colOff>
      <xdr:row>1</xdr:row>
      <xdr:rowOff>173549</xdr:rowOff>
    </xdr:from>
    <xdr:to>
      <xdr:col>14</xdr:col>
      <xdr:colOff>542925</xdr:colOff>
      <xdr:row>22</xdr:row>
      <xdr:rowOff>114299</xdr:rowOff>
    </xdr:to>
    <xdr:graphicFrame macro="">
      <xdr:nvGraphicFramePr>
        <xdr:cNvPr id="4" name="グラフ 3">
          <a:extLst>
            <a:ext uri="{FF2B5EF4-FFF2-40B4-BE49-F238E27FC236}">
              <a16:creationId xmlns:a16="http://schemas.microsoft.com/office/drawing/2014/main" id="{37A442B6-7C8A-473E-B07F-E5860FB9A4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59EB7-DC3E-4C11-87AF-57107FD8E97D}">
  <dimension ref="A1:R190"/>
  <sheetViews>
    <sheetView tabSelected="1" zoomScaleNormal="100" workbookViewId="0">
      <selection activeCell="Q44" sqref="Q44"/>
    </sheetView>
  </sheetViews>
  <sheetFormatPr defaultRowHeight="18.75" x14ac:dyDescent="0.4"/>
  <cols>
    <col min="1" max="1" width="9" customWidth="1"/>
    <col min="7" max="7" width="6.625" customWidth="1"/>
    <col min="11" max="11" width="6.625" customWidth="1"/>
    <col min="14" max="14" width="6.625" customWidth="1"/>
  </cols>
  <sheetData>
    <row r="1" spans="1:1" ht="24" x14ac:dyDescent="0.5">
      <c r="A1" s="5" t="s">
        <v>70</v>
      </c>
    </row>
    <row r="25" spans="1:16" x14ac:dyDescent="0.4">
      <c r="A25" t="s">
        <v>61</v>
      </c>
    </row>
    <row r="26" spans="1:16" x14ac:dyDescent="0.4">
      <c r="A26" t="s">
        <v>71</v>
      </c>
    </row>
    <row r="27" spans="1:16" x14ac:dyDescent="0.4">
      <c r="A27" t="s">
        <v>58</v>
      </c>
    </row>
    <row r="31" spans="1:16" x14ac:dyDescent="0.4">
      <c r="G31" s="15" t="s">
        <v>42</v>
      </c>
      <c r="H31" s="15"/>
      <c r="I31" s="15"/>
      <c r="J31" s="15"/>
      <c r="K31" s="15"/>
      <c r="L31" s="15"/>
      <c r="M31" s="15"/>
      <c r="N31" s="15"/>
      <c r="O31" s="15"/>
      <c r="P31" s="15"/>
    </row>
    <row r="32" spans="1:16" x14ac:dyDescent="0.4">
      <c r="A32" t="s">
        <v>49</v>
      </c>
      <c r="D32" s="4">
        <v>8824394</v>
      </c>
      <c r="G32" t="s">
        <v>63</v>
      </c>
      <c r="K32" t="s">
        <v>64</v>
      </c>
      <c r="N32" t="s">
        <v>65</v>
      </c>
    </row>
    <row r="33" spans="1:16" x14ac:dyDescent="0.4">
      <c r="A33" t="s">
        <v>47</v>
      </c>
      <c r="G33" s="2" t="s">
        <v>9</v>
      </c>
      <c r="H33">
        <v>11</v>
      </c>
    </row>
    <row r="34" spans="1:16" x14ac:dyDescent="0.4">
      <c r="A34" s="13" t="s">
        <v>24</v>
      </c>
      <c r="B34" s="13" t="s">
        <v>27</v>
      </c>
      <c r="C34" s="13" t="s">
        <v>26</v>
      </c>
      <c r="D34" s="13" t="s">
        <v>25</v>
      </c>
      <c r="G34" s="2" t="s">
        <v>3</v>
      </c>
      <c r="H34">
        <f>SUM(H53:H63)</f>
        <v>0.86859653504390333</v>
      </c>
      <c r="K34" s="16" t="s">
        <v>67</v>
      </c>
      <c r="L34" s="16"/>
      <c r="M34" s="16"/>
      <c r="N34" s="16"/>
      <c r="O34" s="16"/>
      <c r="P34" s="16"/>
    </row>
    <row r="35" spans="1:16" x14ac:dyDescent="0.4">
      <c r="A35" s="17">
        <v>2E-3</v>
      </c>
      <c r="B35" s="18">
        <f t="shared" ref="B35:B42" si="0">$D$32*A35</f>
        <v>17648.788</v>
      </c>
      <c r="C35" s="19">
        <v>0.05</v>
      </c>
      <c r="D35" s="20">
        <f t="shared" ref="D35:D42" si="1">B35*C35</f>
        <v>882.43940000000009</v>
      </c>
      <c r="G35" s="2" t="s">
        <v>4</v>
      </c>
      <c r="H35">
        <f>SUM(H64:H74)</f>
        <v>0.1791465848670874</v>
      </c>
      <c r="K35" s="16" t="s">
        <v>68</v>
      </c>
      <c r="L35" s="16"/>
      <c r="M35" s="16"/>
      <c r="N35" s="16"/>
      <c r="O35" s="16"/>
      <c r="P35" s="16"/>
    </row>
    <row r="36" spans="1:16" x14ac:dyDescent="0.4">
      <c r="A36" s="17">
        <v>1E-3</v>
      </c>
      <c r="B36" s="18">
        <f t="shared" si="0"/>
        <v>8824.3940000000002</v>
      </c>
      <c r="C36" s="19">
        <v>0.05</v>
      </c>
      <c r="D36" s="20">
        <f t="shared" si="1"/>
        <v>441.21970000000005</v>
      </c>
      <c r="G36" s="2" t="s">
        <v>5</v>
      </c>
      <c r="H36">
        <f>SUM(H75:H85)</f>
        <v>3.985400603019177E-2</v>
      </c>
      <c r="K36" s="16" t="s">
        <v>66</v>
      </c>
      <c r="L36" s="16"/>
      <c r="M36" s="16"/>
      <c r="N36" s="16"/>
      <c r="O36" s="16"/>
      <c r="P36" s="16"/>
    </row>
    <row r="37" spans="1:16" x14ac:dyDescent="0.4">
      <c r="A37" s="17">
        <v>8.0000000000000004E-4</v>
      </c>
      <c r="B37" s="18">
        <f t="shared" si="0"/>
        <v>7059.5152000000007</v>
      </c>
      <c r="C37" s="19">
        <v>0.05</v>
      </c>
      <c r="D37" s="20">
        <f t="shared" si="1"/>
        <v>352.97576000000004</v>
      </c>
      <c r="G37" t="s">
        <v>6</v>
      </c>
      <c r="H37">
        <f>((H36-H35)/(H35-H34))^(1/H33)</f>
        <v>0.86468283837790105</v>
      </c>
      <c r="K37" s="16" t="s">
        <v>69</v>
      </c>
      <c r="L37" s="16"/>
      <c r="M37" s="16"/>
      <c r="N37" s="16"/>
      <c r="O37" s="16"/>
      <c r="P37" s="16"/>
    </row>
    <row r="38" spans="1:16" x14ac:dyDescent="0.4">
      <c r="A38" s="17">
        <v>5.0000000000000001E-4</v>
      </c>
      <c r="B38" s="18">
        <f t="shared" si="0"/>
        <v>4412.1970000000001</v>
      </c>
      <c r="C38" s="19">
        <v>0.05</v>
      </c>
      <c r="D38" s="20">
        <f t="shared" si="1"/>
        <v>220.60985000000002</v>
      </c>
      <c r="G38" t="s">
        <v>7</v>
      </c>
      <c r="H38">
        <f>(H34-H35)*(H37-1)/((H37^H33-1)^2)</f>
        <v>-0.14651673784896702</v>
      </c>
    </row>
    <row r="39" spans="1:16" x14ac:dyDescent="0.4">
      <c r="A39" s="17">
        <v>4.0000000000000002E-4</v>
      </c>
      <c r="B39" s="18">
        <f t="shared" si="0"/>
        <v>3529.7576000000004</v>
      </c>
      <c r="C39" s="19">
        <v>0.05</v>
      </c>
      <c r="D39" s="20">
        <f t="shared" si="1"/>
        <v>176.48788000000002</v>
      </c>
      <c r="G39" t="s">
        <v>8</v>
      </c>
      <c r="H39">
        <f>(H34+(H34-H35)/(H37^H33-1))/H33</f>
        <v>4.1699682959585945E-4</v>
      </c>
    </row>
    <row r="40" spans="1:16" x14ac:dyDescent="0.4">
      <c r="A40" s="17">
        <v>2.9999999999999997E-4</v>
      </c>
      <c r="B40" s="18">
        <f t="shared" si="0"/>
        <v>2647.3181999999997</v>
      </c>
      <c r="C40" s="19">
        <v>0.05</v>
      </c>
      <c r="D40" s="20">
        <f t="shared" si="1"/>
        <v>132.36590999999999</v>
      </c>
      <c r="G40" s="22" t="s">
        <v>15</v>
      </c>
      <c r="H40" s="22">
        <f>1/H39</f>
        <v>2398.0997672552317</v>
      </c>
      <c r="I40" s="22"/>
      <c r="J40" s="22"/>
      <c r="K40" s="22" t="s">
        <v>15</v>
      </c>
      <c r="L40" s="22">
        <f>$H40*L44</f>
        <v>3597.1496508828477</v>
      </c>
      <c r="M40" s="22"/>
      <c r="N40" s="22" t="s">
        <v>15</v>
      </c>
      <c r="O40" s="22">
        <f>$H40*O44</f>
        <v>7194.2993017656954</v>
      </c>
    </row>
    <row r="41" spans="1:16" x14ac:dyDescent="0.4">
      <c r="A41" s="17">
        <v>2.0000000000000001E-4</v>
      </c>
      <c r="B41" s="18">
        <f t="shared" si="0"/>
        <v>1764.8788000000002</v>
      </c>
      <c r="C41" s="19">
        <v>0.05</v>
      </c>
      <c r="D41" s="20">
        <f t="shared" si="1"/>
        <v>88.243940000000009</v>
      </c>
      <c r="G41" t="s">
        <v>16</v>
      </c>
      <c r="H41">
        <f>-H38*H40</f>
        <v>351.3617549346036</v>
      </c>
      <c r="K41" t="s">
        <v>16</v>
      </c>
      <c r="L41">
        <f>L44*(1+$H41)-1</f>
        <v>527.54263240190539</v>
      </c>
      <c r="N41" t="s">
        <v>16</v>
      </c>
      <c r="O41">
        <f>O44*(1+$H41)-1</f>
        <v>1056.0852648038108</v>
      </c>
    </row>
    <row r="42" spans="1:16" x14ac:dyDescent="0.4">
      <c r="A42" s="17">
        <v>1E-4</v>
      </c>
      <c r="B42" s="18">
        <f t="shared" si="0"/>
        <v>882.43940000000009</v>
      </c>
      <c r="C42" s="19">
        <v>0.05</v>
      </c>
      <c r="D42" s="20">
        <f t="shared" si="1"/>
        <v>44.121970000000005</v>
      </c>
      <c r="G42" t="s">
        <v>14</v>
      </c>
      <c r="H42">
        <f>-LN(H37)</f>
        <v>0.14539250012157393</v>
      </c>
      <c r="K42" t="s">
        <v>14</v>
      </c>
      <c r="L42">
        <f>(LN(L41)-LN(L40/$H$44-1))/L43</f>
        <v>0.14745601386624674</v>
      </c>
      <c r="N42" t="s">
        <v>14</v>
      </c>
      <c r="O42">
        <f>(LN(O41)-LN(O40/$H$44-1))/O43</f>
        <v>0.14433259296691811</v>
      </c>
    </row>
    <row r="43" spans="1:16" x14ac:dyDescent="0.4">
      <c r="K43" t="s">
        <v>22</v>
      </c>
      <c r="L43">
        <f>3*$H$33-1</f>
        <v>32</v>
      </c>
      <c r="N43" t="s">
        <v>22</v>
      </c>
      <c r="O43">
        <f>3*$H$33-1</f>
        <v>32</v>
      </c>
    </row>
    <row r="44" spans="1:16" x14ac:dyDescent="0.4">
      <c r="G44" s="2" t="s">
        <v>62</v>
      </c>
      <c r="H44" s="23">
        <v>630</v>
      </c>
      <c r="K44" t="s">
        <v>23</v>
      </c>
      <c r="L44">
        <v>1.5</v>
      </c>
      <c r="N44" t="s">
        <v>23</v>
      </c>
      <c r="O44">
        <v>3</v>
      </c>
    </row>
    <row r="45" spans="1:16" x14ac:dyDescent="0.4">
      <c r="H45" s="3"/>
    </row>
    <row r="46" spans="1:16" x14ac:dyDescent="0.4">
      <c r="A46" t="s">
        <v>21</v>
      </c>
    </row>
    <row r="47" spans="1:16" x14ac:dyDescent="0.4">
      <c r="A47" s="7">
        <v>43998</v>
      </c>
      <c r="B47" s="6">
        <v>3</v>
      </c>
    </row>
    <row r="48" spans="1:16" x14ac:dyDescent="0.4">
      <c r="A48" s="7">
        <v>43999</v>
      </c>
      <c r="B48" s="6">
        <v>4</v>
      </c>
    </row>
    <row r="51" spans="1:16" x14ac:dyDescent="0.4">
      <c r="A51" s="13" t="s">
        <v>0</v>
      </c>
      <c r="B51" s="13" t="s">
        <v>1</v>
      </c>
      <c r="C51" s="13" t="s">
        <v>48</v>
      </c>
      <c r="D51" s="13" t="s">
        <v>53</v>
      </c>
      <c r="E51" s="13" t="s">
        <v>56</v>
      </c>
      <c r="F51" s="13" t="s">
        <v>55</v>
      </c>
      <c r="G51" s="14" t="s">
        <v>22</v>
      </c>
      <c r="H51" s="14" t="s">
        <v>13</v>
      </c>
      <c r="I51" s="14" t="s">
        <v>10</v>
      </c>
      <c r="J51" s="14" t="s">
        <v>52</v>
      </c>
      <c r="K51" s="14"/>
      <c r="L51" s="14" t="s">
        <v>17</v>
      </c>
      <c r="M51" s="14" t="s">
        <v>52</v>
      </c>
      <c r="N51" s="14"/>
      <c r="O51" s="14" t="s">
        <v>20</v>
      </c>
      <c r="P51" s="14" t="s">
        <v>52</v>
      </c>
    </row>
    <row r="52" spans="1:16" x14ac:dyDescent="0.4">
      <c r="A52" s="7">
        <v>43998</v>
      </c>
      <c r="B52" s="6">
        <v>3</v>
      </c>
      <c r="C52" s="6"/>
      <c r="D52" s="8"/>
      <c r="E52" s="8"/>
      <c r="F52" s="8"/>
      <c r="G52" s="21"/>
      <c r="H52" s="21"/>
      <c r="I52" s="8"/>
      <c r="J52" s="8"/>
      <c r="K52" s="21"/>
      <c r="L52" s="8"/>
      <c r="M52" s="6"/>
      <c r="N52" s="21"/>
      <c r="O52" s="8"/>
      <c r="P52" s="6"/>
    </row>
    <row r="53" spans="1:16" x14ac:dyDescent="0.4">
      <c r="A53" s="7">
        <v>43999</v>
      </c>
      <c r="B53" s="6">
        <v>4</v>
      </c>
      <c r="C53" s="6">
        <f>B53</f>
        <v>4</v>
      </c>
      <c r="D53" s="8">
        <f t="shared" ref="D53:D116" si="2">I53</f>
        <v>6.8057890326386463</v>
      </c>
      <c r="E53" s="8">
        <f t="shared" ref="E52:E115" si="3">L53</f>
        <v>6.8057890326386472</v>
      </c>
      <c r="F53" s="8">
        <f t="shared" ref="F53:F116" si="4">O53</f>
        <v>6.8057890326386472</v>
      </c>
      <c r="G53" s="10">
        <v>0</v>
      </c>
      <c r="H53" s="21">
        <f t="shared" ref="H52:H53" si="5">1/C53</f>
        <v>0.25</v>
      </c>
      <c r="I53" s="8">
        <f t="shared" ref="I53:I54" si="6">$H$40/(1+$H$41*EXP(-$H$42*G53))</f>
        <v>6.8057890326386463</v>
      </c>
      <c r="J53" s="8"/>
      <c r="K53" s="21"/>
      <c r="L53" s="8">
        <f t="shared" ref="L53:L116" si="7">L$40/(1+L$41*EXP(-L$42*$G53))</f>
        <v>6.8057890326386472</v>
      </c>
      <c r="M53" s="8"/>
      <c r="N53" s="21"/>
      <c r="O53" s="8">
        <f t="shared" ref="O53:O116" si="8">O$40/(1+O$41*EXP(-O$42*$G53))</f>
        <v>6.8057890326386472</v>
      </c>
      <c r="P53" s="8"/>
    </row>
    <row r="54" spans="1:16" x14ac:dyDescent="0.4">
      <c r="A54" s="7">
        <v>44000</v>
      </c>
      <c r="B54" s="6">
        <v>4</v>
      </c>
      <c r="C54" s="6">
        <f t="shared" ref="C53:C85" si="9">C53+B54</f>
        <v>8</v>
      </c>
      <c r="D54" s="8">
        <f t="shared" si="2"/>
        <v>7.8673560260316746</v>
      </c>
      <c r="E54" s="8">
        <f t="shared" si="3"/>
        <v>7.8847383203670081</v>
      </c>
      <c r="F54" s="8">
        <f t="shared" si="4"/>
        <v>7.8613574782793636</v>
      </c>
      <c r="G54" s="10">
        <f>G53+1</f>
        <v>1</v>
      </c>
      <c r="H54" s="21">
        <f>1/C54</f>
        <v>0.125</v>
      </c>
      <c r="I54" s="8">
        <f t="shared" si="6"/>
        <v>7.8673560260316746</v>
      </c>
      <c r="J54" s="8">
        <f>I54-I53</f>
        <v>1.0615669933930283</v>
      </c>
      <c r="K54" s="6"/>
      <c r="L54" s="8">
        <f t="shared" si="7"/>
        <v>7.8847383203670081</v>
      </c>
      <c r="M54" s="8">
        <f t="shared" ref="M54:M117" si="10">L54-L53</f>
        <v>1.0789492877283609</v>
      </c>
      <c r="N54" s="6"/>
      <c r="O54" s="8">
        <f t="shared" si="8"/>
        <v>7.8613574782793636</v>
      </c>
      <c r="P54" s="8">
        <f t="shared" ref="P54:P117" si="11">O54-O53</f>
        <v>1.0555684456407164</v>
      </c>
    </row>
    <row r="55" spans="1:16" x14ac:dyDescent="0.4">
      <c r="A55" s="7">
        <f>A54+1</f>
        <v>44001</v>
      </c>
      <c r="B55" s="6">
        <v>2</v>
      </c>
      <c r="C55" s="6">
        <f t="shared" si="9"/>
        <v>10</v>
      </c>
      <c r="D55" s="8">
        <f t="shared" si="2"/>
        <v>9.0938765440401532</v>
      </c>
      <c r="E55" s="8">
        <f t="shared" si="3"/>
        <v>9.1343026326756789</v>
      </c>
      <c r="F55" s="8">
        <f t="shared" si="4"/>
        <v>9.0804362919651567</v>
      </c>
      <c r="G55" s="10">
        <f t="shared" ref="G54:G85" si="12">G54+1</f>
        <v>2</v>
      </c>
      <c r="H55" s="21">
        <f t="shared" ref="H55:H85" si="13">1/C55</f>
        <v>0.1</v>
      </c>
      <c r="I55" s="8">
        <f t="shared" ref="I52:I115" si="14">$H$40/(1+$H$41*EXP(-$H$42*G55))</f>
        <v>9.0938765440401532</v>
      </c>
      <c r="J55" s="8">
        <f t="shared" ref="J54:J117" si="15">I55-I54</f>
        <v>1.2265205180084786</v>
      </c>
      <c r="K55" s="6"/>
      <c r="L55" s="8">
        <f t="shared" si="7"/>
        <v>9.1343026326756789</v>
      </c>
      <c r="M55" s="8">
        <f t="shared" si="10"/>
        <v>1.2495643123086708</v>
      </c>
      <c r="N55" s="6"/>
      <c r="O55" s="8">
        <f t="shared" si="8"/>
        <v>9.0804362919651567</v>
      </c>
      <c r="P55" s="8">
        <f t="shared" si="11"/>
        <v>1.2190788136857931</v>
      </c>
    </row>
    <row r="56" spans="1:16" x14ac:dyDescent="0.4">
      <c r="A56" s="7">
        <f t="shared" ref="A56:A119" si="16">A55+1</f>
        <v>44002</v>
      </c>
      <c r="B56" s="6">
        <v>6</v>
      </c>
      <c r="C56" s="6">
        <f t="shared" si="9"/>
        <v>16</v>
      </c>
      <c r="D56" s="8">
        <f t="shared" si="2"/>
        <v>10.510770722470854</v>
      </c>
      <c r="E56" s="8">
        <f t="shared" si="3"/>
        <v>10.581312668396246</v>
      </c>
      <c r="F56" s="8">
        <f t="shared" si="4"/>
        <v>10.488284562333195</v>
      </c>
      <c r="G56" s="10">
        <f t="shared" si="12"/>
        <v>3</v>
      </c>
      <c r="H56" s="21">
        <f t="shared" si="13"/>
        <v>6.25E-2</v>
      </c>
      <c r="I56" s="8">
        <f t="shared" si="14"/>
        <v>10.510770722470854</v>
      </c>
      <c r="J56" s="8">
        <f t="shared" si="15"/>
        <v>1.4168941784307005</v>
      </c>
      <c r="K56" s="6"/>
      <c r="L56" s="8">
        <f t="shared" si="7"/>
        <v>10.581312668396246</v>
      </c>
      <c r="M56" s="8">
        <f t="shared" si="10"/>
        <v>1.4470100357205666</v>
      </c>
      <c r="N56" s="6"/>
      <c r="O56" s="8">
        <f t="shared" si="8"/>
        <v>10.488284562333195</v>
      </c>
      <c r="P56" s="8">
        <f t="shared" si="11"/>
        <v>1.4078482703680386</v>
      </c>
    </row>
    <row r="57" spans="1:16" x14ac:dyDescent="0.4">
      <c r="A57" s="7">
        <f t="shared" si="16"/>
        <v>44003</v>
      </c>
      <c r="B57" s="6">
        <v>3</v>
      </c>
      <c r="C57" s="6">
        <f t="shared" si="9"/>
        <v>19</v>
      </c>
      <c r="D57" s="8">
        <f t="shared" si="2"/>
        <v>12.147305136424693</v>
      </c>
      <c r="E57" s="8">
        <f t="shared" si="3"/>
        <v>12.256767667465711</v>
      </c>
      <c r="F57" s="8">
        <f t="shared" si="4"/>
        <v>12.114040325318614</v>
      </c>
      <c r="G57" s="10">
        <f t="shared" si="12"/>
        <v>4</v>
      </c>
      <c r="H57" s="21">
        <f t="shared" si="13"/>
        <v>5.2631578947368418E-2</v>
      </c>
      <c r="I57" s="8">
        <f t="shared" si="14"/>
        <v>12.147305136424693</v>
      </c>
      <c r="J57" s="8">
        <f t="shared" si="15"/>
        <v>1.6365344139538394</v>
      </c>
      <c r="K57" s="6"/>
      <c r="L57" s="8">
        <f t="shared" si="7"/>
        <v>12.256767667465711</v>
      </c>
      <c r="M57" s="8">
        <f t="shared" si="10"/>
        <v>1.6754549990694656</v>
      </c>
      <c r="N57" s="6"/>
      <c r="O57" s="8">
        <f t="shared" si="8"/>
        <v>12.114040325318614</v>
      </c>
      <c r="P57" s="8">
        <f t="shared" si="11"/>
        <v>1.6257557629854187</v>
      </c>
    </row>
    <row r="58" spans="1:16" x14ac:dyDescent="0.4">
      <c r="A58" s="7">
        <f t="shared" si="16"/>
        <v>44004</v>
      </c>
      <c r="B58" s="6">
        <v>0</v>
      </c>
      <c r="C58" s="6">
        <f t="shared" si="9"/>
        <v>19</v>
      </c>
      <c r="D58" s="8">
        <f t="shared" si="2"/>
        <v>14.037151032343523</v>
      </c>
      <c r="E58" s="8">
        <f t="shared" si="3"/>
        <v>14.19646569533165</v>
      </c>
      <c r="F58" s="8">
        <f t="shared" si="4"/>
        <v>13.991308533032285</v>
      </c>
      <c r="G58" s="10">
        <f t="shared" si="12"/>
        <v>5</v>
      </c>
      <c r="H58" s="21">
        <f t="shared" si="13"/>
        <v>5.2631578947368418E-2</v>
      </c>
      <c r="I58" s="8">
        <f t="shared" si="14"/>
        <v>14.037151032343523</v>
      </c>
      <c r="J58" s="8">
        <f t="shared" si="15"/>
        <v>1.88984589591883</v>
      </c>
      <c r="K58" s="6"/>
      <c r="L58" s="8">
        <f t="shared" si="7"/>
        <v>14.19646569533165</v>
      </c>
      <c r="M58" s="8">
        <f t="shared" si="10"/>
        <v>1.9396980278659388</v>
      </c>
      <c r="N58" s="6"/>
      <c r="O58" s="8">
        <f t="shared" si="8"/>
        <v>13.991308533032285</v>
      </c>
      <c r="P58" s="8">
        <f t="shared" si="11"/>
        <v>1.8772682077136711</v>
      </c>
    </row>
    <row r="59" spans="1:16" x14ac:dyDescent="0.4">
      <c r="A59" s="7">
        <f t="shared" si="16"/>
        <v>44005</v>
      </c>
      <c r="B59" s="6">
        <v>0</v>
      </c>
      <c r="C59" s="6">
        <f t="shared" si="9"/>
        <v>19</v>
      </c>
      <c r="D59" s="8">
        <f t="shared" si="2"/>
        <v>16.219015555128976</v>
      </c>
      <c r="E59" s="8">
        <f t="shared" si="3"/>
        <v>16.441723277724684</v>
      </c>
      <c r="F59" s="8">
        <f t="shared" si="4"/>
        <v>16.158835568848883</v>
      </c>
      <c r="G59" s="10">
        <f t="shared" si="12"/>
        <v>6</v>
      </c>
      <c r="H59" s="21">
        <f t="shared" si="13"/>
        <v>5.2631578947368418E-2</v>
      </c>
      <c r="I59" s="8">
        <f t="shared" si="14"/>
        <v>16.219015555128976</v>
      </c>
      <c r="J59" s="8">
        <f t="shared" si="15"/>
        <v>2.1818645227854532</v>
      </c>
      <c r="K59" s="6"/>
      <c r="L59" s="8">
        <f t="shared" si="7"/>
        <v>16.441723277724684</v>
      </c>
      <c r="M59" s="8">
        <f t="shared" si="10"/>
        <v>2.2452575823930339</v>
      </c>
      <c r="N59" s="6"/>
      <c r="O59" s="8">
        <f t="shared" si="8"/>
        <v>16.158835568848883</v>
      </c>
      <c r="P59" s="8">
        <f t="shared" si="11"/>
        <v>2.1675270358165974</v>
      </c>
    </row>
    <row r="60" spans="1:16" x14ac:dyDescent="0.4">
      <c r="A60" s="7">
        <f t="shared" si="16"/>
        <v>44006</v>
      </c>
      <c r="B60" s="6">
        <v>2</v>
      </c>
      <c r="C60" s="6">
        <f t="shared" si="9"/>
        <v>21</v>
      </c>
      <c r="D60" s="8">
        <f t="shared" si="2"/>
        <v>18.737352753285638</v>
      </c>
      <c r="E60" s="8">
        <f t="shared" si="3"/>
        <v>19.040194986977887</v>
      </c>
      <c r="F60" s="8">
        <f t="shared" si="4"/>
        <v>18.661282180521017</v>
      </c>
      <c r="G60" s="10">
        <f t="shared" si="12"/>
        <v>7</v>
      </c>
      <c r="H60" s="21">
        <f t="shared" si="13"/>
        <v>4.7619047619047616E-2</v>
      </c>
      <c r="I60" s="8">
        <f t="shared" si="14"/>
        <v>18.737352753285638</v>
      </c>
      <c r="J60" s="8">
        <f t="shared" si="15"/>
        <v>2.5183371981566616</v>
      </c>
      <c r="K60" s="6"/>
      <c r="L60" s="8">
        <f t="shared" si="7"/>
        <v>19.040194986977887</v>
      </c>
      <c r="M60" s="8">
        <f t="shared" si="10"/>
        <v>2.5984717092532037</v>
      </c>
      <c r="N60" s="6"/>
      <c r="O60" s="8">
        <f t="shared" si="8"/>
        <v>18.661282180521017</v>
      </c>
      <c r="P60" s="8">
        <f t="shared" si="11"/>
        <v>2.5024466116721342</v>
      </c>
    </row>
    <row r="61" spans="1:16" x14ac:dyDescent="0.4">
      <c r="A61" s="7">
        <f t="shared" si="16"/>
        <v>44007</v>
      </c>
      <c r="B61" s="6">
        <v>1</v>
      </c>
      <c r="C61" s="6">
        <f t="shared" si="9"/>
        <v>22</v>
      </c>
      <c r="D61" s="8">
        <f t="shared" si="2"/>
        <v>21.643160750835584</v>
      </c>
      <c r="E61" s="8">
        <f t="shared" si="3"/>
        <v>22.046804090330522</v>
      </c>
      <c r="F61" s="8">
        <f t="shared" si="4"/>
        <v>21.5501080344009</v>
      </c>
      <c r="G61" s="10">
        <f t="shared" si="12"/>
        <v>8</v>
      </c>
      <c r="H61" s="21">
        <f t="shared" si="13"/>
        <v>4.5454545454545456E-2</v>
      </c>
      <c r="I61" s="8">
        <f t="shared" si="14"/>
        <v>21.643160750835584</v>
      </c>
      <c r="J61" s="8">
        <f t="shared" si="15"/>
        <v>2.905807997549946</v>
      </c>
      <c r="K61" s="6"/>
      <c r="L61" s="8">
        <f t="shared" si="7"/>
        <v>22.046804090330522</v>
      </c>
      <c r="M61" s="8">
        <f t="shared" si="10"/>
        <v>3.0066091033526341</v>
      </c>
      <c r="N61" s="6"/>
      <c r="O61" s="8">
        <f t="shared" si="8"/>
        <v>21.5501080344009</v>
      </c>
      <c r="P61" s="8">
        <f t="shared" si="11"/>
        <v>2.888825853879883</v>
      </c>
    </row>
    <row r="62" spans="1:16" x14ac:dyDescent="0.4">
      <c r="A62" s="7">
        <f t="shared" si="16"/>
        <v>44008</v>
      </c>
      <c r="B62" s="6">
        <v>2</v>
      </c>
      <c r="C62" s="6">
        <f t="shared" si="9"/>
        <v>24</v>
      </c>
      <c r="D62" s="8">
        <f t="shared" si="2"/>
        <v>24.994870585505954</v>
      </c>
      <c r="E62" s="8">
        <f t="shared" si="3"/>
        <v>25.52479558918532</v>
      </c>
      <c r="F62" s="8">
        <f t="shared" si="4"/>
        <v>24.884582466895559</v>
      </c>
      <c r="G62" s="10">
        <f t="shared" si="12"/>
        <v>9</v>
      </c>
      <c r="H62" s="21">
        <f t="shared" si="13"/>
        <v>4.1666666666666664E-2</v>
      </c>
      <c r="I62" s="8">
        <f t="shared" si="14"/>
        <v>24.994870585505954</v>
      </c>
      <c r="J62" s="8">
        <f t="shared" si="15"/>
        <v>3.3517098346703698</v>
      </c>
      <c r="K62" s="6"/>
      <c r="L62" s="8">
        <f t="shared" si="7"/>
        <v>25.52479558918532</v>
      </c>
      <c r="M62" s="8">
        <f t="shared" si="10"/>
        <v>3.4779914988547986</v>
      </c>
      <c r="N62" s="6"/>
      <c r="O62" s="8">
        <f t="shared" si="8"/>
        <v>24.884582466895559</v>
      </c>
      <c r="P62" s="8">
        <f t="shared" si="11"/>
        <v>3.3344744324946589</v>
      </c>
    </row>
    <row r="63" spans="1:16" x14ac:dyDescent="0.4">
      <c r="A63" s="7">
        <f t="shared" si="16"/>
        <v>44009</v>
      </c>
      <c r="B63" s="6">
        <v>2</v>
      </c>
      <c r="C63" s="6">
        <f t="shared" si="9"/>
        <v>26</v>
      </c>
      <c r="D63" s="8">
        <f t="shared" si="2"/>
        <v>28.859330634524678</v>
      </c>
      <c r="E63" s="8">
        <f t="shared" si="3"/>
        <v>29.546922749232635</v>
      </c>
      <c r="F63" s="8">
        <f t="shared" si="4"/>
        <v>28.732937378818818</v>
      </c>
      <c r="G63" s="10">
        <f t="shared" si="12"/>
        <v>10</v>
      </c>
      <c r="H63" s="21">
        <f t="shared" si="13"/>
        <v>3.8461538461538464E-2</v>
      </c>
      <c r="I63" s="8">
        <f t="shared" si="14"/>
        <v>28.859330634524678</v>
      </c>
      <c r="J63" s="8">
        <f t="shared" si="15"/>
        <v>3.8644600490187244</v>
      </c>
      <c r="K63" s="6"/>
      <c r="L63" s="8">
        <f t="shared" si="7"/>
        <v>29.546922749232635</v>
      </c>
      <c r="M63" s="8">
        <f t="shared" si="10"/>
        <v>4.0221271600473152</v>
      </c>
      <c r="N63" s="6"/>
      <c r="O63" s="8">
        <f t="shared" si="8"/>
        <v>28.732937378818818</v>
      </c>
      <c r="P63" s="8">
        <f t="shared" si="11"/>
        <v>3.8483549119232592</v>
      </c>
    </row>
    <row r="64" spans="1:16" x14ac:dyDescent="0.4">
      <c r="A64" s="7">
        <f t="shared" si="16"/>
        <v>44010</v>
      </c>
      <c r="B64" s="6">
        <v>5</v>
      </c>
      <c r="C64" s="6">
        <f t="shared" si="9"/>
        <v>31</v>
      </c>
      <c r="D64" s="8">
        <f t="shared" si="2"/>
        <v>33.312888033692012</v>
      </c>
      <c r="E64" s="8">
        <f t="shared" si="3"/>
        <v>34.196777333781831</v>
      </c>
      <c r="F64" s="8">
        <f t="shared" si="4"/>
        <v>33.173679516492207</v>
      </c>
      <c r="G64" s="11">
        <f t="shared" si="12"/>
        <v>11</v>
      </c>
      <c r="H64" s="21">
        <f t="shared" si="13"/>
        <v>3.2258064516129031E-2</v>
      </c>
      <c r="I64" s="8">
        <f t="shared" si="14"/>
        <v>33.312888033692012</v>
      </c>
      <c r="J64" s="8">
        <f t="shared" si="15"/>
        <v>4.4535573991673338</v>
      </c>
      <c r="K64" s="6"/>
      <c r="L64" s="8">
        <f t="shared" si="7"/>
        <v>34.196777333781831</v>
      </c>
      <c r="M64" s="8">
        <f t="shared" si="10"/>
        <v>4.6498545845491961</v>
      </c>
      <c r="N64" s="6"/>
      <c r="O64" s="8">
        <f t="shared" si="8"/>
        <v>33.173679516492207</v>
      </c>
      <c r="P64" s="8">
        <f t="shared" si="11"/>
        <v>4.4407421376733893</v>
      </c>
    </row>
    <row r="65" spans="1:16" x14ac:dyDescent="0.4">
      <c r="A65" s="7">
        <f t="shared" si="16"/>
        <v>44011</v>
      </c>
      <c r="B65" s="6">
        <v>7</v>
      </c>
      <c r="C65" s="6">
        <f t="shared" si="9"/>
        <v>38</v>
      </c>
      <c r="D65" s="8">
        <f t="shared" si="2"/>
        <v>38.442564729306312</v>
      </c>
      <c r="E65" s="8">
        <f t="shared" si="3"/>
        <v>39.570271927465122</v>
      </c>
      <c r="F65" s="8">
        <f t="shared" si="4"/>
        <v>38.297080512130201</v>
      </c>
      <c r="G65" s="11">
        <f t="shared" si="12"/>
        <v>12</v>
      </c>
      <c r="H65" s="21">
        <f t="shared" si="13"/>
        <v>2.6315789473684209E-2</v>
      </c>
      <c r="I65" s="8">
        <f t="shared" si="14"/>
        <v>38.442564729306312</v>
      </c>
      <c r="J65" s="8">
        <f t="shared" si="15"/>
        <v>5.1296766956143003</v>
      </c>
      <c r="K65" s="6"/>
      <c r="L65" s="8">
        <f t="shared" si="7"/>
        <v>39.570271927465122</v>
      </c>
      <c r="M65" s="8">
        <f t="shared" si="10"/>
        <v>5.3734945936832901</v>
      </c>
      <c r="N65" s="6"/>
      <c r="O65" s="8">
        <f t="shared" si="8"/>
        <v>38.297080512130201</v>
      </c>
      <c r="P65" s="8">
        <f t="shared" si="11"/>
        <v>5.1234009956379936</v>
      </c>
    </row>
    <row r="66" spans="1:16" x14ac:dyDescent="0.4">
      <c r="A66" s="7">
        <f t="shared" si="16"/>
        <v>44012</v>
      </c>
      <c r="B66" s="6">
        <v>5</v>
      </c>
      <c r="C66" s="6">
        <f t="shared" si="9"/>
        <v>43</v>
      </c>
      <c r="D66" s="8">
        <f t="shared" si="2"/>
        <v>44.347320400382536</v>
      </c>
      <c r="E66" s="8">
        <f t="shared" si="3"/>
        <v>45.777279611431403</v>
      </c>
      <c r="F66" s="8">
        <f t="shared" si="4"/>
        <v>44.206863876839122</v>
      </c>
      <c r="G66" s="11">
        <f t="shared" si="12"/>
        <v>13</v>
      </c>
      <c r="H66" s="21">
        <f t="shared" si="13"/>
        <v>2.3255813953488372E-2</v>
      </c>
      <c r="I66" s="8">
        <f t="shared" si="14"/>
        <v>44.347320400382536</v>
      </c>
      <c r="J66" s="8">
        <f t="shared" si="15"/>
        <v>5.9047556710762237</v>
      </c>
      <c r="K66" s="6"/>
      <c r="L66" s="8">
        <f t="shared" si="7"/>
        <v>45.777279611431403</v>
      </c>
      <c r="M66" s="8">
        <f t="shared" si="10"/>
        <v>6.2070076839662818</v>
      </c>
      <c r="N66" s="6"/>
      <c r="O66" s="8">
        <f t="shared" si="8"/>
        <v>44.206863876839122</v>
      </c>
      <c r="P66" s="8">
        <f t="shared" si="11"/>
        <v>5.9097833647089217</v>
      </c>
    </row>
    <row r="67" spans="1:16" x14ac:dyDescent="0.4">
      <c r="A67" s="7">
        <f t="shared" si="16"/>
        <v>44013</v>
      </c>
      <c r="B67" s="6">
        <v>10</v>
      </c>
      <c r="C67" s="6">
        <f t="shared" si="9"/>
        <v>53</v>
      </c>
      <c r="D67" s="8">
        <f t="shared" si="2"/>
        <v>51.139386987331918</v>
      </c>
      <c r="E67" s="8">
        <f t="shared" si="3"/>
        <v>52.943431359589965</v>
      </c>
      <c r="F67" s="8">
        <f t="shared" si="4"/>
        <v>51.022108461373001</v>
      </c>
      <c r="G67" s="11">
        <f t="shared" si="12"/>
        <v>14</v>
      </c>
      <c r="H67" s="21">
        <f t="shared" si="13"/>
        <v>1.8867924528301886E-2</v>
      </c>
      <c r="I67" s="8">
        <f t="shared" si="14"/>
        <v>51.139386987331918</v>
      </c>
      <c r="J67" s="8">
        <f t="shared" si="15"/>
        <v>6.7920665869493817</v>
      </c>
      <c r="K67" s="6"/>
      <c r="L67" s="8">
        <f t="shared" si="7"/>
        <v>52.943431359589965</v>
      </c>
      <c r="M67" s="8">
        <f t="shared" si="10"/>
        <v>7.1661517481585619</v>
      </c>
      <c r="N67" s="6"/>
      <c r="O67" s="8">
        <f t="shared" si="8"/>
        <v>51.022108461373001</v>
      </c>
      <c r="P67" s="8">
        <f t="shared" si="11"/>
        <v>6.8152445845338789</v>
      </c>
    </row>
    <row r="68" spans="1:16" x14ac:dyDescent="0.4">
      <c r="A68" s="7">
        <f t="shared" si="16"/>
        <v>44014</v>
      </c>
      <c r="B68" s="6">
        <v>8</v>
      </c>
      <c r="C68" s="6">
        <f t="shared" si="9"/>
        <v>61</v>
      </c>
      <c r="D68" s="8">
        <f t="shared" si="2"/>
        <v>58.945649424951881</v>
      </c>
      <c r="E68" s="8">
        <f t="shared" si="3"/>
        <v>61.212064285715002</v>
      </c>
      <c r="F68" s="8">
        <f t="shared" si="4"/>
        <v>58.879387463393805</v>
      </c>
      <c r="G68" s="11">
        <f t="shared" si="12"/>
        <v>15</v>
      </c>
      <c r="H68" s="21">
        <f t="shared" si="13"/>
        <v>1.6393442622950821E-2</v>
      </c>
      <c r="I68" s="8">
        <f t="shared" si="14"/>
        <v>58.945649424951881</v>
      </c>
      <c r="J68" s="8">
        <f t="shared" si="15"/>
        <v>7.8062624376199636</v>
      </c>
      <c r="K68" s="6"/>
      <c r="L68" s="8">
        <f t="shared" si="7"/>
        <v>61.212064285715002</v>
      </c>
      <c r="M68" s="8">
        <f t="shared" si="10"/>
        <v>8.2686329261250364</v>
      </c>
      <c r="N68" s="6"/>
      <c r="O68" s="8">
        <f t="shared" si="8"/>
        <v>58.879387463393805</v>
      </c>
      <c r="P68" s="8">
        <f t="shared" si="11"/>
        <v>7.8572790020208032</v>
      </c>
    </row>
    <row r="69" spans="1:16" x14ac:dyDescent="0.4">
      <c r="A69" s="7">
        <f t="shared" si="16"/>
        <v>44015</v>
      </c>
      <c r="B69" s="6">
        <v>11</v>
      </c>
      <c r="C69" s="6">
        <f t="shared" si="9"/>
        <v>72</v>
      </c>
      <c r="D69" s="8">
        <f t="shared" si="2"/>
        <v>67.909033805069313</v>
      </c>
      <c r="E69" s="8">
        <f t="shared" si="3"/>
        <v>70.746303569415446</v>
      </c>
      <c r="F69" s="8">
        <f t="shared" si="4"/>
        <v>67.935160519310429</v>
      </c>
      <c r="G69" s="11">
        <f t="shared" si="12"/>
        <v>16</v>
      </c>
      <c r="H69" s="21">
        <f t="shared" si="13"/>
        <v>1.3888888888888888E-2</v>
      </c>
      <c r="I69" s="8">
        <f t="shared" si="14"/>
        <v>67.909033805069313</v>
      </c>
      <c r="J69" s="8">
        <f t="shared" si="15"/>
        <v>8.9633843801174322</v>
      </c>
      <c r="K69" s="6"/>
      <c r="L69" s="8">
        <f t="shared" si="7"/>
        <v>70.746303569415446</v>
      </c>
      <c r="M69" s="8">
        <f t="shared" si="10"/>
        <v>9.5342392837004439</v>
      </c>
      <c r="N69" s="6"/>
      <c r="O69" s="8">
        <f t="shared" si="8"/>
        <v>67.935160519310429</v>
      </c>
      <c r="P69" s="8">
        <f t="shared" si="11"/>
        <v>9.0557730559166245</v>
      </c>
    </row>
    <row r="70" spans="1:16" x14ac:dyDescent="0.4">
      <c r="A70" s="7">
        <f t="shared" si="16"/>
        <v>44016</v>
      </c>
      <c r="B70" s="6">
        <v>17</v>
      </c>
      <c r="C70" s="6">
        <f t="shared" si="9"/>
        <v>89</v>
      </c>
      <c r="D70" s="8">
        <f t="shared" si="2"/>
        <v>78.18984696785337</v>
      </c>
      <c r="E70" s="8">
        <f t="shared" si="3"/>
        <v>81.731246675537392</v>
      </c>
      <c r="F70" s="8">
        <f t="shared" si="4"/>
        <v>78.368433318924332</v>
      </c>
      <c r="G70" s="11">
        <f t="shared" si="12"/>
        <v>17</v>
      </c>
      <c r="H70" s="21">
        <f t="shared" si="13"/>
        <v>1.1235955056179775E-2</v>
      </c>
      <c r="I70" s="8">
        <f t="shared" si="14"/>
        <v>78.18984696785337</v>
      </c>
      <c r="J70" s="8">
        <f t="shared" si="15"/>
        <v>10.280813162784057</v>
      </c>
      <c r="K70" s="6"/>
      <c r="L70" s="8">
        <f t="shared" si="7"/>
        <v>81.731246675537392</v>
      </c>
      <c r="M70" s="8">
        <f t="shared" si="10"/>
        <v>10.984943106121946</v>
      </c>
      <c r="N70" s="6"/>
      <c r="O70" s="8">
        <f t="shared" si="8"/>
        <v>78.368433318924332</v>
      </c>
      <c r="P70" s="8">
        <f t="shared" si="11"/>
        <v>10.433272799613903</v>
      </c>
    </row>
    <row r="71" spans="1:16" x14ac:dyDescent="0.4">
      <c r="A71" s="7">
        <f t="shared" si="16"/>
        <v>44017</v>
      </c>
      <c r="B71" s="6">
        <v>6</v>
      </c>
      <c r="C71" s="6">
        <f t="shared" si="9"/>
        <v>95</v>
      </c>
      <c r="D71" s="8">
        <f t="shared" si="2"/>
        <v>89.966989867428126</v>
      </c>
      <c r="E71" s="8">
        <f t="shared" si="3"/>
        <v>94.376199383293965</v>
      </c>
      <c r="F71" s="8">
        <f t="shared" si="4"/>
        <v>90.383693933438295</v>
      </c>
      <c r="G71" s="11">
        <f t="shared" si="12"/>
        <v>18</v>
      </c>
      <c r="H71" s="21">
        <f t="shared" si="13"/>
        <v>1.0526315789473684E-2</v>
      </c>
      <c r="I71" s="8">
        <f t="shared" si="14"/>
        <v>89.966989867428126</v>
      </c>
      <c r="J71" s="8">
        <f t="shared" si="15"/>
        <v>11.777142899574756</v>
      </c>
      <c r="K71" s="6"/>
      <c r="L71" s="8">
        <f t="shared" si="7"/>
        <v>94.376199383293965</v>
      </c>
      <c r="M71" s="8">
        <f t="shared" si="10"/>
        <v>12.644952707756573</v>
      </c>
      <c r="N71" s="6"/>
      <c r="O71" s="8">
        <f t="shared" si="8"/>
        <v>90.383693933438295</v>
      </c>
      <c r="P71" s="8">
        <f t="shared" si="11"/>
        <v>12.015260614513963</v>
      </c>
    </row>
    <row r="72" spans="1:16" x14ac:dyDescent="0.4">
      <c r="A72" s="7">
        <f t="shared" si="16"/>
        <v>44018</v>
      </c>
      <c r="B72" s="6">
        <v>8</v>
      </c>
      <c r="C72" s="6">
        <f t="shared" si="9"/>
        <v>103</v>
      </c>
      <c r="D72" s="8">
        <f t="shared" si="2"/>
        <v>103.43894056519244</v>
      </c>
      <c r="E72" s="8">
        <f t="shared" si="3"/>
        <v>108.91688810206746</v>
      </c>
      <c r="F72" s="8">
        <f t="shared" si="4"/>
        <v>104.21412690284673</v>
      </c>
      <c r="G72" s="11">
        <f t="shared" si="12"/>
        <v>19</v>
      </c>
      <c r="H72" s="21">
        <f t="shared" si="13"/>
        <v>9.7087378640776691E-3</v>
      </c>
      <c r="I72" s="8">
        <f t="shared" si="14"/>
        <v>103.43894056519244</v>
      </c>
      <c r="J72" s="8">
        <f t="shared" si="15"/>
        <v>13.471950697764314</v>
      </c>
      <c r="K72" s="6"/>
      <c r="L72" s="8">
        <f t="shared" si="7"/>
        <v>108.91688810206746</v>
      </c>
      <c r="M72" s="8">
        <f t="shared" si="10"/>
        <v>14.540688718773495</v>
      </c>
      <c r="N72" s="6"/>
      <c r="O72" s="8">
        <f t="shared" si="8"/>
        <v>104.21412690284673</v>
      </c>
      <c r="P72" s="8">
        <f t="shared" si="11"/>
        <v>13.830432969408434</v>
      </c>
    </row>
    <row r="73" spans="1:16" x14ac:dyDescent="0.4">
      <c r="A73" s="7">
        <f t="shared" si="16"/>
        <v>44019</v>
      </c>
      <c r="B73" s="6">
        <v>12</v>
      </c>
      <c r="C73" s="6">
        <f t="shared" si="9"/>
        <v>115</v>
      </c>
      <c r="D73" s="8">
        <f t="shared" si="2"/>
        <v>118.82437130056084</v>
      </c>
      <c r="E73" s="8">
        <f t="shared" si="3"/>
        <v>125.61754091704553</v>
      </c>
      <c r="F73" s="8">
        <f t="shared" si="4"/>
        <v>120.12509415197825</v>
      </c>
      <c r="G73" s="11">
        <f t="shared" si="12"/>
        <v>20</v>
      </c>
      <c r="H73" s="21">
        <f t="shared" si="13"/>
        <v>8.6956521739130436E-3</v>
      </c>
      <c r="I73" s="8">
        <f t="shared" si="14"/>
        <v>118.82437130056084</v>
      </c>
      <c r="J73" s="8">
        <f t="shared" si="15"/>
        <v>15.385430735368402</v>
      </c>
      <c r="K73" s="6"/>
      <c r="L73" s="8">
        <f t="shared" si="7"/>
        <v>125.61754091704553</v>
      </c>
      <c r="M73" s="8">
        <f t="shared" si="10"/>
        <v>16.700652814978071</v>
      </c>
      <c r="N73" s="6"/>
      <c r="O73" s="8">
        <f t="shared" si="8"/>
        <v>120.12509415197825</v>
      </c>
      <c r="P73" s="8">
        <f t="shared" si="11"/>
        <v>15.910967249131517</v>
      </c>
    </row>
    <row r="74" spans="1:16" x14ac:dyDescent="0.4">
      <c r="A74" s="7">
        <f t="shared" si="16"/>
        <v>44020</v>
      </c>
      <c r="B74" s="6">
        <v>10</v>
      </c>
      <c r="C74" s="6">
        <f t="shared" si="9"/>
        <v>125</v>
      </c>
      <c r="D74" s="8">
        <f t="shared" si="2"/>
        <v>136.36222829679809</v>
      </c>
      <c r="E74" s="8">
        <f t="shared" si="3"/>
        <v>144.77268988286329</v>
      </c>
      <c r="F74" s="8">
        <f t="shared" si="4"/>
        <v>138.41785485316228</v>
      </c>
      <c r="G74" s="11">
        <f t="shared" si="12"/>
        <v>21</v>
      </c>
      <c r="H74" s="21">
        <f t="shared" si="13"/>
        <v>8.0000000000000002E-3</v>
      </c>
      <c r="I74" s="8">
        <f t="shared" si="14"/>
        <v>136.36222829679809</v>
      </c>
      <c r="J74" s="8">
        <f t="shared" si="15"/>
        <v>17.537856996237252</v>
      </c>
      <c r="K74" s="6"/>
      <c r="L74" s="8">
        <f t="shared" si="7"/>
        <v>144.77268988286329</v>
      </c>
      <c r="M74" s="8">
        <f t="shared" si="10"/>
        <v>19.155148965817759</v>
      </c>
      <c r="N74" s="6"/>
      <c r="O74" s="8">
        <f t="shared" si="8"/>
        <v>138.41785485316228</v>
      </c>
      <c r="P74" s="8">
        <f t="shared" si="11"/>
        <v>18.292760701184037</v>
      </c>
    </row>
    <row r="75" spans="1:16" x14ac:dyDescent="0.4">
      <c r="A75" s="7">
        <f t="shared" si="16"/>
        <v>44021</v>
      </c>
      <c r="B75" s="6">
        <v>30</v>
      </c>
      <c r="C75" s="6">
        <f t="shared" si="9"/>
        <v>155</v>
      </c>
      <c r="D75" s="8">
        <f t="shared" si="2"/>
        <v>156.31106424529764</v>
      </c>
      <c r="E75" s="8">
        <f t="shared" si="3"/>
        <v>166.70849877620259</v>
      </c>
      <c r="F75" s="8">
        <f t="shared" si="4"/>
        <v>159.4334730702106</v>
      </c>
      <c r="G75" s="12">
        <f t="shared" si="12"/>
        <v>22</v>
      </c>
      <c r="H75" s="21">
        <f t="shared" si="13"/>
        <v>6.4516129032258064E-3</v>
      </c>
      <c r="I75" s="8">
        <f t="shared" si="14"/>
        <v>156.31106424529764</v>
      </c>
      <c r="J75" s="8">
        <f t="shared" si="15"/>
        <v>19.94883594849955</v>
      </c>
      <c r="K75" s="6"/>
      <c r="L75" s="8">
        <f t="shared" si="7"/>
        <v>166.70849877620259</v>
      </c>
      <c r="M75" s="8">
        <f t="shared" si="10"/>
        <v>21.935808893339299</v>
      </c>
      <c r="N75" s="6"/>
      <c r="O75" s="8">
        <f t="shared" si="8"/>
        <v>159.4334730702106</v>
      </c>
      <c r="P75" s="8">
        <f t="shared" si="11"/>
        <v>21.015618217048313</v>
      </c>
    </row>
    <row r="76" spans="1:16" x14ac:dyDescent="0.4">
      <c r="A76" s="7">
        <f t="shared" si="16"/>
        <v>44022</v>
      </c>
      <c r="B76" s="6">
        <v>22</v>
      </c>
      <c r="C76" s="6">
        <f t="shared" si="9"/>
        <v>177</v>
      </c>
      <c r="D76" s="8">
        <f t="shared" si="2"/>
        <v>178.9473746197643</v>
      </c>
      <c r="E76" s="8">
        <f t="shared" si="3"/>
        <v>191.78336411876506</v>
      </c>
      <c r="F76" s="8">
        <f t="shared" si="4"/>
        <v>183.55683084669636</v>
      </c>
      <c r="G76" s="12">
        <f t="shared" si="12"/>
        <v>23</v>
      </c>
      <c r="H76" s="21">
        <f t="shared" si="13"/>
        <v>5.6497175141242938E-3</v>
      </c>
      <c r="I76" s="8">
        <f t="shared" si="14"/>
        <v>178.9473746197643</v>
      </c>
      <c r="J76" s="8">
        <f t="shared" si="15"/>
        <v>22.63631037446666</v>
      </c>
      <c r="K76" s="6"/>
      <c r="L76" s="8">
        <f t="shared" si="7"/>
        <v>191.78336411876506</v>
      </c>
      <c r="M76" s="8">
        <f t="shared" si="10"/>
        <v>25.074865342562475</v>
      </c>
      <c r="N76" s="6"/>
      <c r="O76" s="8">
        <f t="shared" si="8"/>
        <v>183.55683084669636</v>
      </c>
      <c r="P76" s="8">
        <f t="shared" si="11"/>
        <v>24.123357776485761</v>
      </c>
    </row>
    <row r="77" spans="1:16" x14ac:dyDescent="0.4">
      <c r="A77" s="7">
        <f t="shared" si="16"/>
        <v>44023</v>
      </c>
      <c r="B77" s="6">
        <v>28</v>
      </c>
      <c r="C77" s="6">
        <f t="shared" si="9"/>
        <v>205</v>
      </c>
      <c r="D77" s="8">
        <f t="shared" si="2"/>
        <v>204.56265482056986</v>
      </c>
      <c r="E77" s="8">
        <f t="shared" si="3"/>
        <v>220.3874743895995</v>
      </c>
      <c r="F77" s="8">
        <f t="shared" si="4"/>
        <v>211.22062364336765</v>
      </c>
      <c r="G77" s="12">
        <f t="shared" si="12"/>
        <v>24</v>
      </c>
      <c r="H77" s="21">
        <f t="shared" si="13"/>
        <v>4.8780487804878049E-3</v>
      </c>
      <c r="I77" s="8">
        <f t="shared" si="14"/>
        <v>204.56265482056986</v>
      </c>
      <c r="J77" s="8">
        <f t="shared" si="15"/>
        <v>25.615280200805557</v>
      </c>
      <c r="K77" s="6"/>
      <c r="L77" s="8">
        <f t="shared" si="7"/>
        <v>220.3874743895995</v>
      </c>
      <c r="M77" s="8">
        <f t="shared" si="10"/>
        <v>28.60411027083444</v>
      </c>
      <c r="N77" s="6"/>
      <c r="O77" s="8">
        <f t="shared" si="8"/>
        <v>211.22062364336765</v>
      </c>
      <c r="P77" s="8">
        <f t="shared" si="11"/>
        <v>27.663792796671288</v>
      </c>
    </row>
    <row r="78" spans="1:16" x14ac:dyDescent="0.4">
      <c r="A78" s="7">
        <f t="shared" si="16"/>
        <v>44024</v>
      </c>
      <c r="B78" s="6">
        <v>32</v>
      </c>
      <c r="C78" s="6">
        <f t="shared" si="9"/>
        <v>237</v>
      </c>
      <c r="D78" s="8">
        <f t="shared" si="2"/>
        <v>233.45887270938397</v>
      </c>
      <c r="E78" s="8">
        <f t="shared" si="3"/>
        <v>252.940946563084</v>
      </c>
      <c r="F78" s="8">
        <f t="shared" si="4"/>
        <v>242.90916296834126</v>
      </c>
      <c r="G78" s="12">
        <f t="shared" si="12"/>
        <v>25</v>
      </c>
      <c r="H78" s="21">
        <f t="shared" si="13"/>
        <v>4.2194092827004216E-3</v>
      </c>
      <c r="I78" s="8">
        <f t="shared" si="14"/>
        <v>233.45887270938397</v>
      </c>
      <c r="J78" s="8">
        <f t="shared" si="15"/>
        <v>28.896217888814107</v>
      </c>
      <c r="K78" s="6"/>
      <c r="L78" s="8">
        <f t="shared" si="7"/>
        <v>252.940946563084</v>
      </c>
      <c r="M78" s="8">
        <f t="shared" si="10"/>
        <v>32.553472173484494</v>
      </c>
      <c r="N78" s="6"/>
      <c r="O78" s="8">
        <f t="shared" si="8"/>
        <v>242.90916296834126</v>
      </c>
      <c r="P78" s="8">
        <f t="shared" si="11"/>
        <v>31.688539324973618</v>
      </c>
    </row>
    <row r="79" spans="1:16" x14ac:dyDescent="0.4">
      <c r="A79" s="7">
        <f t="shared" si="16"/>
        <v>44025</v>
      </c>
      <c r="B79" s="6">
        <v>18</v>
      </c>
      <c r="C79" s="6">
        <f t="shared" si="9"/>
        <v>255</v>
      </c>
      <c r="D79" s="8">
        <f t="shared" si="2"/>
        <v>265.94205010521466</v>
      </c>
      <c r="E79" s="8">
        <f t="shared" si="3"/>
        <v>289.89009687673649</v>
      </c>
      <c r="F79" s="8">
        <f t="shared" si="4"/>
        <v>279.16174616518776</v>
      </c>
      <c r="G79" s="12">
        <f t="shared" si="12"/>
        <v>26</v>
      </c>
      <c r="H79" s="21">
        <f t="shared" si="13"/>
        <v>3.9215686274509803E-3</v>
      </c>
      <c r="I79" s="8">
        <f t="shared" si="14"/>
        <v>265.94205010521466</v>
      </c>
      <c r="J79" s="8">
        <f t="shared" si="15"/>
        <v>32.483177395830694</v>
      </c>
      <c r="K79" s="6"/>
      <c r="L79" s="8">
        <f t="shared" si="7"/>
        <v>289.89009687673649</v>
      </c>
      <c r="M79" s="8">
        <f t="shared" si="10"/>
        <v>36.949150313652495</v>
      </c>
      <c r="N79" s="6"/>
      <c r="O79" s="8">
        <f t="shared" si="8"/>
        <v>279.16174616518776</v>
      </c>
      <c r="P79" s="8">
        <f t="shared" si="11"/>
        <v>36.252583196846501</v>
      </c>
    </row>
    <row r="80" spans="1:16" x14ac:dyDescent="0.4">
      <c r="A80" s="7">
        <f t="shared" si="16"/>
        <v>44026</v>
      </c>
      <c r="B80" s="6">
        <v>20</v>
      </c>
      <c r="C80" s="6">
        <f t="shared" si="9"/>
        <v>275</v>
      </c>
      <c r="D80" s="8">
        <f t="shared" si="2"/>
        <v>302.3136796108289</v>
      </c>
      <c r="E80" s="8">
        <f t="shared" si="3"/>
        <v>331.70135421568006</v>
      </c>
      <c r="F80" s="8">
        <f t="shared" si="4"/>
        <v>320.57527467508515</v>
      </c>
      <c r="G80" s="12">
        <f t="shared" si="12"/>
        <v>27</v>
      </c>
      <c r="H80" s="21">
        <f t="shared" si="13"/>
        <v>3.6363636363636364E-3</v>
      </c>
      <c r="I80" s="8">
        <f t="shared" si="14"/>
        <v>302.3136796108289</v>
      </c>
      <c r="J80" s="8">
        <f t="shared" si="15"/>
        <v>36.371629505614237</v>
      </c>
      <c r="K80" s="6"/>
      <c r="L80" s="8">
        <f t="shared" si="7"/>
        <v>331.70135421568006</v>
      </c>
      <c r="M80" s="8">
        <f t="shared" si="10"/>
        <v>41.811257338943562</v>
      </c>
      <c r="N80" s="6"/>
      <c r="O80" s="8">
        <f t="shared" si="8"/>
        <v>320.57527467508515</v>
      </c>
      <c r="P80" s="8">
        <f t="shared" si="11"/>
        <v>41.41352850989739</v>
      </c>
    </row>
    <row r="81" spans="1:18" x14ac:dyDescent="0.4">
      <c r="A81" s="7">
        <f t="shared" si="16"/>
        <v>44027</v>
      </c>
      <c r="B81" s="6">
        <v>61</v>
      </c>
      <c r="C81" s="6">
        <f t="shared" si="9"/>
        <v>336</v>
      </c>
      <c r="D81" s="8">
        <f t="shared" si="2"/>
        <v>342.85978386631535</v>
      </c>
      <c r="E81" s="8">
        <f t="shared" si="3"/>
        <v>378.85230432461958</v>
      </c>
      <c r="F81" s="8">
        <f t="shared" si="4"/>
        <v>367.80570982042423</v>
      </c>
      <c r="G81" s="12">
        <f t="shared" si="12"/>
        <v>28</v>
      </c>
      <c r="H81" s="21">
        <f t="shared" si="13"/>
        <v>2.976190476190476E-3</v>
      </c>
      <c r="I81" s="8">
        <f t="shared" si="14"/>
        <v>342.85978386631535</v>
      </c>
      <c r="J81" s="8">
        <f t="shared" si="15"/>
        <v>40.546104255486455</v>
      </c>
      <c r="K81" s="6"/>
      <c r="L81" s="8">
        <f t="shared" si="7"/>
        <v>378.85230432461958</v>
      </c>
      <c r="M81" s="8">
        <f t="shared" si="10"/>
        <v>47.150950108939526</v>
      </c>
      <c r="N81" s="6"/>
      <c r="O81" s="8">
        <f t="shared" si="8"/>
        <v>367.80570982042423</v>
      </c>
      <c r="P81" s="8">
        <f t="shared" si="11"/>
        <v>47.230435145339072</v>
      </c>
    </row>
    <row r="82" spans="1:18" x14ac:dyDescent="0.4">
      <c r="A82" s="7">
        <f t="shared" si="16"/>
        <v>44028</v>
      </c>
      <c r="B82" s="6">
        <v>66</v>
      </c>
      <c r="C82" s="6">
        <f t="shared" si="9"/>
        <v>402</v>
      </c>
      <c r="D82" s="8">
        <f t="shared" si="2"/>
        <v>387.83756705982682</v>
      </c>
      <c r="E82" s="8">
        <f t="shared" si="3"/>
        <v>431.81938056162898</v>
      </c>
      <c r="F82" s="8">
        <f t="shared" si="4"/>
        <v>421.5678512910759</v>
      </c>
      <c r="G82" s="12">
        <f t="shared" si="12"/>
        <v>29</v>
      </c>
      <c r="H82" s="21">
        <f t="shared" si="13"/>
        <v>2.4875621890547263E-3</v>
      </c>
      <c r="I82" s="8">
        <f t="shared" si="14"/>
        <v>387.83756705982682</v>
      </c>
      <c r="J82" s="8">
        <f t="shared" si="15"/>
        <v>44.97778319351147</v>
      </c>
      <c r="K82" s="6"/>
      <c r="L82" s="8">
        <f t="shared" si="7"/>
        <v>431.81938056162898</v>
      </c>
      <c r="M82" s="8">
        <f t="shared" si="10"/>
        <v>52.967076237009394</v>
      </c>
      <c r="N82" s="6"/>
      <c r="O82" s="8">
        <f t="shared" si="8"/>
        <v>421.5678512910759</v>
      </c>
      <c r="P82" s="8">
        <f t="shared" si="11"/>
        <v>53.76214147065167</v>
      </c>
    </row>
    <row r="83" spans="1:18" x14ac:dyDescent="0.4">
      <c r="A83" s="7">
        <f t="shared" si="16"/>
        <v>44029</v>
      </c>
      <c r="B83" s="6">
        <v>53</v>
      </c>
      <c r="C83" s="6">
        <f t="shared" si="9"/>
        <v>455</v>
      </c>
      <c r="D83" s="8">
        <f t="shared" si="2"/>
        <v>437.45982398539553</v>
      </c>
      <c r="E83" s="8">
        <f t="shared" si="3"/>
        <v>491.06181538722905</v>
      </c>
      <c r="F83" s="8">
        <f t="shared" si="4"/>
        <v>482.63281296448622</v>
      </c>
      <c r="G83" s="12">
        <f t="shared" si="12"/>
        <v>30</v>
      </c>
      <c r="H83" s="21">
        <f t="shared" si="13"/>
        <v>2.1978021978021978E-3</v>
      </c>
      <c r="I83" s="8">
        <f t="shared" si="14"/>
        <v>437.45982398539553</v>
      </c>
      <c r="J83" s="8">
        <f t="shared" si="15"/>
        <v>49.622256925568706</v>
      </c>
      <c r="K83" s="6"/>
      <c r="L83" s="8">
        <f t="shared" si="7"/>
        <v>491.06181538722905</v>
      </c>
      <c r="M83" s="8">
        <f t="shared" si="10"/>
        <v>59.242434825600071</v>
      </c>
      <c r="N83" s="6"/>
      <c r="O83" s="8">
        <f t="shared" si="8"/>
        <v>482.63281296448622</v>
      </c>
      <c r="P83" s="8">
        <f t="shared" si="11"/>
        <v>61.064961673410323</v>
      </c>
    </row>
    <row r="84" spans="1:18" x14ac:dyDescent="0.4">
      <c r="A84" s="7">
        <f t="shared" si="16"/>
        <v>44030</v>
      </c>
      <c r="B84" s="6">
        <v>86</v>
      </c>
      <c r="C84" s="6">
        <f t="shared" si="9"/>
        <v>541</v>
      </c>
      <c r="D84" s="8">
        <f t="shared" si="2"/>
        <v>491.87756270785422</v>
      </c>
      <c r="E84" s="8">
        <f t="shared" si="3"/>
        <v>557.00166108393694</v>
      </c>
      <c r="F84" s="8">
        <f t="shared" si="4"/>
        <v>551.82246251124286</v>
      </c>
      <c r="G84" s="12">
        <f t="shared" si="12"/>
        <v>31</v>
      </c>
      <c r="H84" s="21">
        <f t="shared" si="13"/>
        <v>1.8484288354898336E-3</v>
      </c>
      <c r="I84" s="8">
        <f t="shared" si="14"/>
        <v>491.87756270785422</v>
      </c>
      <c r="J84" s="8">
        <f t="shared" si="15"/>
        <v>54.417738722458694</v>
      </c>
      <c r="K84" s="6"/>
      <c r="L84" s="8">
        <f t="shared" si="7"/>
        <v>557.00166108393694</v>
      </c>
      <c r="M84" s="8">
        <f t="shared" si="10"/>
        <v>65.939845696707891</v>
      </c>
      <c r="N84" s="6"/>
      <c r="O84" s="8">
        <f t="shared" si="8"/>
        <v>551.82246251124286</v>
      </c>
      <c r="P84" s="8">
        <f t="shared" si="11"/>
        <v>69.189649546756641</v>
      </c>
    </row>
    <row r="85" spans="1:18" x14ac:dyDescent="0.4">
      <c r="A85" s="7">
        <f t="shared" si="16"/>
        <v>44031</v>
      </c>
      <c r="B85" s="6">
        <v>89</v>
      </c>
      <c r="C85" s="6">
        <f t="shared" si="9"/>
        <v>630</v>
      </c>
      <c r="D85" s="8">
        <f t="shared" si="2"/>
        <v>551.1616515695905</v>
      </c>
      <c r="E85" s="8">
        <f t="shared" si="3"/>
        <v>629.99999999999977</v>
      </c>
      <c r="F85" s="8">
        <f t="shared" si="4"/>
        <v>629.99999999999989</v>
      </c>
      <c r="G85" s="12">
        <f t="shared" si="12"/>
        <v>32</v>
      </c>
      <c r="H85" s="21">
        <f t="shared" si="13"/>
        <v>1.5873015873015873E-3</v>
      </c>
      <c r="I85" s="8">
        <f t="shared" si="14"/>
        <v>551.1616515695905</v>
      </c>
      <c r="J85" s="8">
        <f t="shared" si="15"/>
        <v>59.284088861736279</v>
      </c>
      <c r="K85" s="6"/>
      <c r="L85" s="8">
        <f t="shared" si="7"/>
        <v>629.99999999999977</v>
      </c>
      <c r="M85" s="8">
        <f t="shared" si="10"/>
        <v>72.998338916062835</v>
      </c>
      <c r="N85" s="6"/>
      <c r="O85" s="8">
        <f t="shared" si="8"/>
        <v>629.99999999999989</v>
      </c>
      <c r="P85" s="8">
        <f t="shared" si="11"/>
        <v>78.177537488757025</v>
      </c>
      <c r="R85">
        <f>(C84-D84)/H$40</f>
        <v>2.0483900612846204E-2</v>
      </c>
    </row>
    <row r="86" spans="1:18" x14ac:dyDescent="0.4">
      <c r="A86" s="7">
        <f t="shared" si="16"/>
        <v>44032</v>
      </c>
      <c r="B86" s="6"/>
      <c r="C86" s="6"/>
      <c r="D86" s="8">
        <f t="shared" si="2"/>
        <v>615.28468875961232</v>
      </c>
      <c r="E86" s="8">
        <f t="shared" si="3"/>
        <v>710.32990498292588</v>
      </c>
      <c r="F86" s="8">
        <f t="shared" si="4"/>
        <v>718.05579776619538</v>
      </c>
      <c r="G86" s="9">
        <f t="shared" ref="G86:G149" si="17">G85+1</f>
        <v>33</v>
      </c>
      <c r="H86" s="6"/>
      <c r="I86" s="8">
        <f t="shared" si="14"/>
        <v>615.28468875961232</v>
      </c>
      <c r="J86" s="8">
        <f t="shared" si="15"/>
        <v>64.123037190021819</v>
      </c>
      <c r="K86" s="6"/>
      <c r="L86" s="8">
        <f t="shared" si="7"/>
        <v>710.32990498292588</v>
      </c>
      <c r="M86" s="8">
        <f t="shared" si="10"/>
        <v>80.329904982926109</v>
      </c>
      <c r="N86" s="6"/>
      <c r="O86" s="8">
        <f t="shared" si="8"/>
        <v>718.05579776619538</v>
      </c>
      <c r="P86" s="8">
        <f t="shared" si="11"/>
        <v>88.055797766195496</v>
      </c>
    </row>
    <row r="87" spans="1:18" x14ac:dyDescent="0.4">
      <c r="A87" s="7">
        <f t="shared" si="16"/>
        <v>44033</v>
      </c>
      <c r="B87" s="6"/>
      <c r="C87" s="6"/>
      <c r="D87" s="8">
        <f t="shared" si="2"/>
        <v>684.10465879589219</v>
      </c>
      <c r="E87" s="8">
        <f t="shared" si="3"/>
        <v>798.14727030301071</v>
      </c>
      <c r="F87" s="8">
        <f t="shared" si="4"/>
        <v>816.88763796864453</v>
      </c>
      <c r="G87" s="9">
        <f t="shared" si="17"/>
        <v>34</v>
      </c>
      <c r="H87" s="6"/>
      <c r="I87" s="8">
        <f t="shared" si="14"/>
        <v>684.10465879589219</v>
      </c>
      <c r="J87" s="8">
        <f t="shared" si="15"/>
        <v>68.819970036279869</v>
      </c>
      <c r="K87" s="6"/>
      <c r="L87" s="8">
        <f t="shared" si="7"/>
        <v>798.14727030301071</v>
      </c>
      <c r="M87" s="8">
        <f t="shared" si="10"/>
        <v>87.817365320084832</v>
      </c>
      <c r="N87" s="6"/>
      <c r="O87" s="8">
        <f t="shared" si="8"/>
        <v>816.88763796864453</v>
      </c>
      <c r="P87" s="8">
        <f t="shared" si="11"/>
        <v>98.831840202449143</v>
      </c>
    </row>
    <row r="88" spans="1:18" x14ac:dyDescent="0.4">
      <c r="A88" s="7">
        <f t="shared" si="16"/>
        <v>44034</v>
      </c>
      <c r="B88" s="6"/>
      <c r="C88" s="6"/>
      <c r="D88" s="8">
        <f t="shared" si="2"/>
        <v>757.35220959179696</v>
      </c>
      <c r="E88" s="8">
        <f t="shared" si="3"/>
        <v>893.46127202197431</v>
      </c>
      <c r="F88" s="8">
        <f t="shared" si="4"/>
        <v>927.37460127745749</v>
      </c>
      <c r="G88" s="9">
        <f t="shared" si="17"/>
        <v>35</v>
      </c>
      <c r="H88" s="6"/>
      <c r="I88" s="8">
        <f t="shared" si="14"/>
        <v>757.35220959179696</v>
      </c>
      <c r="J88" s="8">
        <f t="shared" si="15"/>
        <v>73.247550795904772</v>
      </c>
      <c r="K88" s="6"/>
      <c r="L88" s="8">
        <f t="shared" si="7"/>
        <v>893.46127202197431</v>
      </c>
      <c r="M88" s="8">
        <f t="shared" si="10"/>
        <v>95.314001718963596</v>
      </c>
      <c r="N88" s="6"/>
      <c r="O88" s="8">
        <f t="shared" si="8"/>
        <v>927.37460127745749</v>
      </c>
      <c r="P88" s="8">
        <f t="shared" si="11"/>
        <v>110.48696330881296</v>
      </c>
    </row>
    <row r="89" spans="1:18" x14ac:dyDescent="0.4">
      <c r="A89" s="7">
        <f t="shared" si="16"/>
        <v>44035</v>
      </c>
      <c r="B89" s="6"/>
      <c r="C89" s="6"/>
      <c r="D89" s="8">
        <f t="shared" si="2"/>
        <v>834.62346919908032</v>
      </c>
      <c r="E89" s="8">
        <f t="shared" si="3"/>
        <v>996.10685525529925</v>
      </c>
      <c r="F89" s="8">
        <f t="shared" si="4"/>
        <v>1050.3441199922158</v>
      </c>
      <c r="G89" s="9">
        <f t="shared" si="17"/>
        <v>36</v>
      </c>
      <c r="H89" s="6"/>
      <c r="I89" s="8">
        <f t="shared" si="14"/>
        <v>834.62346919908032</v>
      </c>
      <c r="J89" s="8">
        <f t="shared" si="15"/>
        <v>77.271259607283355</v>
      </c>
      <c r="K89" s="6"/>
      <c r="L89" s="8">
        <f t="shared" si="7"/>
        <v>996.10685525529925</v>
      </c>
      <c r="M89" s="8">
        <f t="shared" si="10"/>
        <v>102.64558323332494</v>
      </c>
      <c r="N89" s="6"/>
      <c r="O89" s="8">
        <f t="shared" si="8"/>
        <v>1050.3441199922158</v>
      </c>
      <c r="P89" s="8">
        <f t="shared" si="11"/>
        <v>122.96951871475835</v>
      </c>
    </row>
    <row r="90" spans="1:18" x14ac:dyDescent="0.4">
      <c r="A90" s="7">
        <f t="shared" si="16"/>
        <v>44036</v>
      </c>
      <c r="B90" s="6"/>
      <c r="C90" s="6"/>
      <c r="D90" s="8">
        <f t="shared" si="2"/>
        <v>915.38014273587817</v>
      </c>
      <c r="E90" s="8">
        <f t="shared" si="3"/>
        <v>1105.7221653605047</v>
      </c>
      <c r="F90" s="8">
        <f t="shared" si="4"/>
        <v>1186.5321499027823</v>
      </c>
      <c r="G90" s="9">
        <f t="shared" si="17"/>
        <v>37</v>
      </c>
      <c r="H90" s="6"/>
      <c r="I90" s="8">
        <f t="shared" si="14"/>
        <v>915.38014273587817</v>
      </c>
      <c r="J90" s="8">
        <f t="shared" si="15"/>
        <v>80.756673536797848</v>
      </c>
      <c r="K90" s="6"/>
      <c r="L90" s="8">
        <f t="shared" si="7"/>
        <v>1105.7221653605047</v>
      </c>
      <c r="M90" s="8">
        <f t="shared" si="10"/>
        <v>109.61531010520548</v>
      </c>
      <c r="N90" s="6"/>
      <c r="O90" s="8">
        <f t="shared" si="8"/>
        <v>1186.5321499027823</v>
      </c>
      <c r="P90" s="8">
        <f t="shared" si="11"/>
        <v>136.18802991056646</v>
      </c>
    </row>
    <row r="91" spans="1:18" x14ac:dyDescent="0.4">
      <c r="A91" s="7">
        <f t="shared" si="16"/>
        <v>44037</v>
      </c>
      <c r="B91" s="6"/>
      <c r="C91" s="6"/>
      <c r="D91" s="8">
        <f t="shared" si="2"/>
        <v>998.95813963207399</v>
      </c>
      <c r="E91" s="8">
        <f t="shared" si="3"/>
        <v>1221.7340944520765</v>
      </c>
      <c r="F91" s="8">
        <f t="shared" si="4"/>
        <v>1336.5370641867637</v>
      </c>
      <c r="G91" s="9">
        <f t="shared" si="17"/>
        <v>38</v>
      </c>
      <c r="H91" s="6"/>
      <c r="I91" s="8">
        <f t="shared" si="14"/>
        <v>998.95813963207399</v>
      </c>
      <c r="J91" s="8">
        <f t="shared" si="15"/>
        <v>83.577996896195828</v>
      </c>
      <c r="K91" s="6"/>
      <c r="L91" s="8">
        <f t="shared" si="7"/>
        <v>1221.7340944520765</v>
      </c>
      <c r="M91" s="8">
        <f t="shared" si="10"/>
        <v>116.0119290915718</v>
      </c>
      <c r="N91" s="6"/>
      <c r="O91" s="8">
        <f t="shared" si="8"/>
        <v>1336.5370641867637</v>
      </c>
      <c r="P91" s="8">
        <f t="shared" si="11"/>
        <v>150.00491428398141</v>
      </c>
    </row>
    <row r="92" spans="1:18" x14ac:dyDescent="0.4">
      <c r="A92" s="7">
        <f t="shared" si="16"/>
        <v>44038</v>
      </c>
      <c r="B92" s="6"/>
      <c r="C92" s="6"/>
      <c r="D92" s="8">
        <f t="shared" si="2"/>
        <v>1084.5851892635137</v>
      </c>
      <c r="E92" s="8">
        <f t="shared" si="3"/>
        <v>1343.354957868467</v>
      </c>
      <c r="F92" s="8">
        <f t="shared" si="4"/>
        <v>1500.7687310265637</v>
      </c>
      <c r="G92" s="9">
        <f t="shared" si="17"/>
        <v>39</v>
      </c>
      <c r="H92" s="6"/>
      <c r="I92" s="8">
        <f t="shared" si="14"/>
        <v>1084.5851892635137</v>
      </c>
      <c r="J92" s="8">
        <f t="shared" si="15"/>
        <v>85.627049631439718</v>
      </c>
      <c r="K92" s="6"/>
      <c r="L92" s="8">
        <f t="shared" si="7"/>
        <v>1343.354957868467</v>
      </c>
      <c r="M92" s="8">
        <f t="shared" si="10"/>
        <v>121.62086341639042</v>
      </c>
      <c r="N92" s="6"/>
      <c r="O92" s="8">
        <f t="shared" si="8"/>
        <v>1500.7687310265637</v>
      </c>
      <c r="P92" s="8">
        <f t="shared" si="11"/>
        <v>164.23166683980003</v>
      </c>
    </row>
    <row r="93" spans="1:18" x14ac:dyDescent="0.4">
      <c r="A93" s="7">
        <f t="shared" si="16"/>
        <v>44039</v>
      </c>
      <c r="B93" s="6"/>
      <c r="C93" s="6"/>
      <c r="D93" s="8">
        <f t="shared" si="2"/>
        <v>1171.4068932407811</v>
      </c>
      <c r="E93" s="8">
        <f t="shared" si="3"/>
        <v>1469.5926437692517</v>
      </c>
      <c r="F93" s="8">
        <f t="shared" si="4"/>
        <v>1679.3952641369117</v>
      </c>
      <c r="G93" s="9">
        <f t="shared" si="17"/>
        <v>40</v>
      </c>
      <c r="H93" s="6"/>
      <c r="I93" s="8">
        <f t="shared" si="14"/>
        <v>1171.4068932407811</v>
      </c>
      <c r="J93" s="8">
        <f t="shared" si="15"/>
        <v>86.821703977267362</v>
      </c>
      <c r="K93" s="6"/>
      <c r="L93" s="8">
        <f t="shared" si="7"/>
        <v>1469.5926437692517</v>
      </c>
      <c r="M93" s="8">
        <f t="shared" si="10"/>
        <v>126.23768590078475</v>
      </c>
      <c r="N93" s="6"/>
      <c r="O93" s="8">
        <f t="shared" si="8"/>
        <v>1679.3952641369117</v>
      </c>
      <c r="P93" s="8">
        <f t="shared" si="11"/>
        <v>178.62653311034796</v>
      </c>
    </row>
    <row r="94" spans="1:18" x14ac:dyDescent="0.4">
      <c r="A94" s="7">
        <f t="shared" si="16"/>
        <v>44040</v>
      </c>
      <c r="B94" s="6"/>
      <c r="C94" s="6"/>
      <c r="D94" s="8">
        <f t="shared" si="2"/>
        <v>1258.5195892925719</v>
      </c>
      <c r="E94" s="8">
        <f t="shared" si="3"/>
        <v>1599.2753785001491</v>
      </c>
      <c r="F94" s="8">
        <f t="shared" si="4"/>
        <v>1872.2910349156552</v>
      </c>
      <c r="G94" s="9">
        <f t="shared" si="17"/>
        <v>41</v>
      </c>
      <c r="H94" s="6"/>
      <c r="I94" s="8">
        <f t="shared" si="14"/>
        <v>1258.5195892925719</v>
      </c>
      <c r="J94" s="8">
        <f t="shared" si="15"/>
        <v>87.112696051790863</v>
      </c>
      <c r="K94" s="6"/>
      <c r="L94" s="8">
        <f t="shared" si="7"/>
        <v>1599.2753785001491</v>
      </c>
      <c r="M94" s="8">
        <f t="shared" si="10"/>
        <v>129.68273473089744</v>
      </c>
      <c r="N94" s="6"/>
      <c r="O94" s="8">
        <f t="shared" si="8"/>
        <v>1872.2910349156552</v>
      </c>
      <c r="P94" s="8">
        <f t="shared" si="11"/>
        <v>192.89577077874355</v>
      </c>
    </row>
    <row r="95" spans="1:18" x14ac:dyDescent="0.4">
      <c r="A95" s="7">
        <f t="shared" si="16"/>
        <v>44041</v>
      </c>
      <c r="B95" s="6"/>
      <c r="C95" s="6"/>
      <c r="D95" s="8">
        <f t="shared" si="2"/>
        <v>1345.0074615123874</v>
      </c>
      <c r="E95" s="8">
        <f t="shared" si="3"/>
        <v>1731.0906302581002</v>
      </c>
      <c r="F95" s="8">
        <f t="shared" si="4"/>
        <v>2078.9905449975749</v>
      </c>
      <c r="G95" s="9">
        <f t="shared" si="17"/>
        <v>42</v>
      </c>
      <c r="H95" s="6"/>
      <c r="I95" s="8">
        <f t="shared" si="14"/>
        <v>1345.0074615123874</v>
      </c>
      <c r="J95" s="8">
        <f t="shared" si="15"/>
        <v>86.487872219815472</v>
      </c>
      <c r="K95" s="6"/>
      <c r="L95" s="8">
        <f t="shared" si="7"/>
        <v>1731.0906302581002</v>
      </c>
      <c r="M95" s="8">
        <f t="shared" si="10"/>
        <v>131.81525175795105</v>
      </c>
      <c r="N95" s="6"/>
      <c r="O95" s="8">
        <f t="shared" si="8"/>
        <v>2078.9905449975749</v>
      </c>
      <c r="P95" s="8">
        <f t="shared" si="11"/>
        <v>206.6995100819197</v>
      </c>
    </row>
    <row r="96" spans="1:18" x14ac:dyDescent="0.4">
      <c r="A96" s="7">
        <f t="shared" si="16"/>
        <v>44042</v>
      </c>
      <c r="B96" s="6"/>
      <c r="C96" s="6"/>
      <c r="D96" s="8">
        <f t="shared" si="2"/>
        <v>1429.9807162124466</v>
      </c>
      <c r="E96" s="8">
        <f t="shared" si="3"/>
        <v>1863.6358716464567</v>
      </c>
      <c r="F96" s="8">
        <f t="shared" si="4"/>
        <v>2298.653460658873</v>
      </c>
      <c r="G96" s="9">
        <f t="shared" si="17"/>
        <v>43</v>
      </c>
      <c r="H96" s="6"/>
      <c r="I96" s="8">
        <f t="shared" si="14"/>
        <v>1429.9807162124466</v>
      </c>
      <c r="J96" s="8">
        <f t="shared" si="15"/>
        <v>84.973254700059215</v>
      </c>
      <c r="K96" s="6"/>
      <c r="L96" s="8">
        <f t="shared" si="7"/>
        <v>1863.6358716464567</v>
      </c>
      <c r="M96" s="8">
        <f t="shared" si="10"/>
        <v>132.54524138835654</v>
      </c>
      <c r="N96" s="6"/>
      <c r="O96" s="8">
        <f t="shared" si="8"/>
        <v>2298.653460658873</v>
      </c>
      <c r="P96" s="8">
        <f t="shared" si="11"/>
        <v>219.66291566129803</v>
      </c>
    </row>
    <row r="97" spans="1:16" x14ac:dyDescent="0.4">
      <c r="A97" s="7">
        <f t="shared" si="16"/>
        <v>44043</v>
      </c>
      <c r="B97" s="6"/>
      <c r="C97" s="6"/>
      <c r="D97" s="8">
        <f t="shared" si="2"/>
        <v>1512.6114848503994</v>
      </c>
      <c r="E97" s="8">
        <f t="shared" si="3"/>
        <v>1995.47726548178</v>
      </c>
      <c r="F97" s="8">
        <f t="shared" si="4"/>
        <v>2530.0462616558489</v>
      </c>
      <c r="G97" s="9">
        <f t="shared" si="17"/>
        <v>44</v>
      </c>
      <c r="H97" s="6"/>
      <c r="I97" s="8">
        <f t="shared" si="14"/>
        <v>1512.6114848503994</v>
      </c>
      <c r="J97" s="8">
        <f t="shared" si="15"/>
        <v>82.630768637952769</v>
      </c>
      <c r="K97" s="6"/>
      <c r="L97" s="8">
        <f t="shared" si="7"/>
        <v>1995.47726548178</v>
      </c>
      <c r="M97" s="8">
        <f t="shared" si="10"/>
        <v>131.84139383532329</v>
      </c>
      <c r="N97" s="6"/>
      <c r="O97" s="8">
        <f t="shared" si="8"/>
        <v>2530.0462616558489</v>
      </c>
      <c r="P97" s="8">
        <f t="shared" si="11"/>
        <v>231.39280099697589</v>
      </c>
    </row>
    <row r="98" spans="1:16" x14ac:dyDescent="0.4">
      <c r="A98" s="7">
        <f t="shared" si="16"/>
        <v>44044</v>
      </c>
      <c r="B98" s="6"/>
      <c r="C98" s="6"/>
      <c r="D98" s="8">
        <f t="shared" si="2"/>
        <v>1592.1644504521498</v>
      </c>
      <c r="E98" s="8">
        <f t="shared" si="3"/>
        <v>2125.2111675437004</v>
      </c>
      <c r="F98" s="8">
        <f t="shared" si="4"/>
        <v>2771.5453409185161</v>
      </c>
      <c r="G98" s="9">
        <f t="shared" si="17"/>
        <v>45</v>
      </c>
      <c r="H98" s="6"/>
      <c r="I98" s="8">
        <f t="shared" si="14"/>
        <v>1592.1644504521498</v>
      </c>
      <c r="J98" s="8">
        <f t="shared" si="15"/>
        <v>79.552965601750429</v>
      </c>
      <c r="K98" s="6"/>
      <c r="L98" s="8">
        <f t="shared" si="7"/>
        <v>2125.2111675437004</v>
      </c>
      <c r="M98" s="8">
        <f t="shared" si="10"/>
        <v>129.73390206192039</v>
      </c>
      <c r="N98" s="6"/>
      <c r="O98" s="8">
        <f t="shared" si="8"/>
        <v>2771.5453409185161</v>
      </c>
      <c r="P98" s="8">
        <f t="shared" si="11"/>
        <v>241.49907926266724</v>
      </c>
    </row>
    <row r="99" spans="1:16" x14ac:dyDescent="0.4">
      <c r="A99" s="7">
        <f t="shared" si="16"/>
        <v>44045</v>
      </c>
      <c r="B99" s="6"/>
      <c r="C99" s="6"/>
      <c r="D99" s="8">
        <f t="shared" si="2"/>
        <v>1668.0199477784215</v>
      </c>
      <c r="E99" s="8">
        <f t="shared" si="3"/>
        <v>2251.5229123317454</v>
      </c>
      <c r="F99" s="8">
        <f t="shared" si="4"/>
        <v>3021.1648918612941</v>
      </c>
      <c r="G99" s="9">
        <f t="shared" si="17"/>
        <v>46</v>
      </c>
      <c r="H99" s="6"/>
      <c r="I99" s="8">
        <f t="shared" si="14"/>
        <v>1668.0199477784215</v>
      </c>
      <c r="J99" s="8">
        <f t="shared" si="15"/>
        <v>75.855497326271689</v>
      </c>
      <c r="K99" s="6"/>
      <c r="L99" s="8">
        <f t="shared" si="7"/>
        <v>2251.5229123317454</v>
      </c>
      <c r="M99" s="8">
        <f t="shared" si="10"/>
        <v>126.31174478804496</v>
      </c>
      <c r="N99" s="6"/>
      <c r="O99" s="8">
        <f t="shared" si="8"/>
        <v>3021.1648918612941</v>
      </c>
      <c r="P99" s="8">
        <f t="shared" si="11"/>
        <v>249.61955094277801</v>
      </c>
    </row>
    <row r="100" spans="1:16" x14ac:dyDescent="0.4">
      <c r="A100" s="7">
        <f t="shared" si="16"/>
        <v>44046</v>
      </c>
      <c r="B100" s="6"/>
      <c r="C100" s="6"/>
      <c r="D100" s="8">
        <f t="shared" si="2"/>
        <v>1739.6882999937836</v>
      </c>
      <c r="E100" s="8">
        <f t="shared" si="3"/>
        <v>2373.2377604474545</v>
      </c>
      <c r="F100" s="8">
        <f t="shared" si="4"/>
        <v>3276.6105889498931</v>
      </c>
      <c r="G100" s="9">
        <f t="shared" si="17"/>
        <v>47</v>
      </c>
      <c r="H100" s="6"/>
      <c r="I100" s="8">
        <f t="shared" si="14"/>
        <v>1739.6882999937836</v>
      </c>
      <c r="J100" s="8">
        <f t="shared" si="15"/>
        <v>71.66835221536212</v>
      </c>
      <c r="K100" s="6"/>
      <c r="L100" s="8">
        <f t="shared" si="7"/>
        <v>2373.2377604474545</v>
      </c>
      <c r="M100" s="8">
        <f t="shared" si="10"/>
        <v>121.71484811570917</v>
      </c>
      <c r="N100" s="6"/>
      <c r="O100" s="8">
        <f t="shared" si="8"/>
        <v>3276.6105889498931</v>
      </c>
      <c r="P100" s="8">
        <f t="shared" si="11"/>
        <v>255.44569708859899</v>
      </c>
    </row>
    <row r="101" spans="1:16" x14ac:dyDescent="0.4">
      <c r="A101" s="7">
        <f t="shared" si="16"/>
        <v>44047</v>
      </c>
      <c r="B101" s="6"/>
      <c r="C101" s="6"/>
      <c r="D101" s="8">
        <f t="shared" si="2"/>
        <v>1806.8152261359087</v>
      </c>
      <c r="E101" s="8">
        <f t="shared" si="3"/>
        <v>2489.3600452142427</v>
      </c>
      <c r="F101" s="8">
        <f t="shared" si="4"/>
        <v>3535.3571634979821</v>
      </c>
      <c r="G101" s="9">
        <f t="shared" si="17"/>
        <v>48</v>
      </c>
      <c r="H101" s="6"/>
      <c r="I101" s="8">
        <f t="shared" si="14"/>
        <v>1806.8152261359087</v>
      </c>
      <c r="J101" s="8">
        <f t="shared" si="15"/>
        <v>67.126926142125058</v>
      </c>
      <c r="K101" s="6"/>
      <c r="L101" s="8">
        <f t="shared" si="7"/>
        <v>2489.3600452142427</v>
      </c>
      <c r="M101" s="8">
        <f t="shared" si="10"/>
        <v>116.1222847667882</v>
      </c>
      <c r="N101" s="6"/>
      <c r="O101" s="8">
        <f t="shared" si="8"/>
        <v>3535.3571634979821</v>
      </c>
      <c r="P101" s="8">
        <f t="shared" si="11"/>
        <v>258.74657454808903</v>
      </c>
    </row>
    <row r="102" spans="1:16" x14ac:dyDescent="0.4">
      <c r="A102" s="7">
        <f t="shared" si="16"/>
        <v>44048</v>
      </c>
      <c r="B102" s="6"/>
      <c r="C102" s="6"/>
      <c r="D102" s="8">
        <f t="shared" si="2"/>
        <v>1869.1790983997869</v>
      </c>
      <c r="E102" s="8">
        <f t="shared" si="3"/>
        <v>2599.0982064362092</v>
      </c>
      <c r="F102" s="8">
        <f t="shared" si="4"/>
        <v>3794.744949049858</v>
      </c>
      <c r="G102" s="9">
        <f t="shared" si="17"/>
        <v>49</v>
      </c>
      <c r="H102" s="6"/>
      <c r="I102" s="8">
        <f t="shared" si="14"/>
        <v>1869.1790983997869</v>
      </c>
      <c r="J102" s="8">
        <f t="shared" si="15"/>
        <v>62.363872263878193</v>
      </c>
      <c r="K102" s="6"/>
      <c r="L102" s="8">
        <f t="shared" si="7"/>
        <v>2599.0982064362092</v>
      </c>
      <c r="M102" s="8">
        <f t="shared" si="10"/>
        <v>109.73816122196649</v>
      </c>
      <c r="N102" s="6"/>
      <c r="O102" s="8">
        <f t="shared" si="8"/>
        <v>3794.744949049858</v>
      </c>
      <c r="P102" s="8">
        <f t="shared" si="11"/>
        <v>259.38778555187582</v>
      </c>
    </row>
    <row r="103" spans="1:16" x14ac:dyDescent="0.4">
      <c r="A103" s="7">
        <f t="shared" si="16"/>
        <v>44049</v>
      </c>
      <c r="B103" s="6"/>
      <c r="C103" s="6"/>
      <c r="D103" s="8">
        <f t="shared" si="2"/>
        <v>1926.6815156844825</v>
      </c>
      <c r="E103" s="8">
        <f t="shared" si="3"/>
        <v>2701.8752015888786</v>
      </c>
      <c r="F103" s="8">
        <f t="shared" si="4"/>
        <v>4052.0878736822469</v>
      </c>
      <c r="G103" s="9">
        <f t="shared" si="17"/>
        <v>50</v>
      </c>
      <c r="H103" s="6"/>
      <c r="I103" s="8">
        <f t="shared" si="14"/>
        <v>1926.6815156844825</v>
      </c>
      <c r="J103" s="8">
        <f t="shared" si="15"/>
        <v>57.502417284695639</v>
      </c>
      <c r="K103" s="6"/>
      <c r="L103" s="8">
        <f t="shared" si="7"/>
        <v>2701.8752015888786</v>
      </c>
      <c r="M103" s="8">
        <f t="shared" si="10"/>
        <v>102.77699515266931</v>
      </c>
      <c r="N103" s="6"/>
      <c r="O103" s="8">
        <f t="shared" si="8"/>
        <v>4052.0878736822469</v>
      </c>
      <c r="P103" s="8">
        <f t="shared" si="11"/>
        <v>257.34292463238899</v>
      </c>
    </row>
    <row r="104" spans="1:16" x14ac:dyDescent="0.4">
      <c r="A104" s="7">
        <f t="shared" si="16"/>
        <v>44050</v>
      </c>
      <c r="B104" s="6"/>
      <c r="C104" s="6"/>
      <c r="D104" s="8">
        <f t="shared" si="2"/>
        <v>1979.333033850643</v>
      </c>
      <c r="E104" s="8">
        <f t="shared" si="3"/>
        <v>2797.3254106620834</v>
      </c>
      <c r="F104" s="8">
        <f t="shared" si="4"/>
        <v>4304.7837356788568</v>
      </c>
      <c r="G104" s="9">
        <f t="shared" si="17"/>
        <v>51</v>
      </c>
      <c r="H104" s="6"/>
      <c r="I104" s="8">
        <f t="shared" si="14"/>
        <v>1979.333033850643</v>
      </c>
      <c r="J104" s="8">
        <f t="shared" si="15"/>
        <v>52.651518166160486</v>
      </c>
      <c r="K104" s="6"/>
      <c r="L104" s="8">
        <f t="shared" si="7"/>
        <v>2797.3254106620834</v>
      </c>
      <c r="M104" s="8">
        <f t="shared" si="10"/>
        <v>95.45020907320486</v>
      </c>
      <c r="N104" s="6"/>
      <c r="O104" s="8">
        <f t="shared" si="8"/>
        <v>4304.7837356788568</v>
      </c>
      <c r="P104" s="8">
        <f t="shared" si="11"/>
        <v>252.69586199660989</v>
      </c>
    </row>
    <row r="105" spans="1:16" x14ac:dyDescent="0.4">
      <c r="A105" s="7">
        <f t="shared" si="16"/>
        <v>44051</v>
      </c>
      <c r="B105" s="6"/>
      <c r="C105" s="6"/>
      <c r="D105" s="8">
        <f t="shared" si="2"/>
        <v>2027.235967356128</v>
      </c>
      <c r="E105" s="8">
        <f t="shared" si="3"/>
        <v>2885.280360484905</v>
      </c>
      <c r="F105" s="8">
        <f t="shared" si="4"/>
        <v>4550.4172654785889</v>
      </c>
      <c r="G105" s="9">
        <f t="shared" si="17"/>
        <v>52</v>
      </c>
      <c r="H105" s="6"/>
      <c r="I105" s="8">
        <f t="shared" si="14"/>
        <v>2027.235967356128</v>
      </c>
      <c r="J105" s="8">
        <f t="shared" si="15"/>
        <v>47.902933505484953</v>
      </c>
      <c r="K105" s="6"/>
      <c r="L105" s="8">
        <f t="shared" si="7"/>
        <v>2885.280360484905</v>
      </c>
      <c r="M105" s="8">
        <f t="shared" si="10"/>
        <v>87.954949822821618</v>
      </c>
      <c r="N105" s="6"/>
      <c r="O105" s="8">
        <f t="shared" si="8"/>
        <v>4550.4172654785889</v>
      </c>
      <c r="P105" s="8">
        <f t="shared" si="11"/>
        <v>245.63352979973206</v>
      </c>
    </row>
    <row r="106" spans="1:16" x14ac:dyDescent="0.4">
      <c r="A106" s="7">
        <f t="shared" si="16"/>
        <v>44052</v>
      </c>
      <c r="B106" s="6"/>
      <c r="C106" s="6"/>
      <c r="D106" s="8">
        <f t="shared" si="2"/>
        <v>2070.5660141204339</v>
      </c>
      <c r="E106" s="8">
        <f t="shared" si="3"/>
        <v>2965.746275700335</v>
      </c>
      <c r="F106" s="8">
        <f t="shared" si="4"/>
        <v>4786.8475235780925</v>
      </c>
      <c r="G106" s="9">
        <f t="shared" si="17"/>
        <v>53</v>
      </c>
      <c r="H106" s="6"/>
      <c r="I106" s="8">
        <f t="shared" si="14"/>
        <v>2070.5660141204339</v>
      </c>
      <c r="J106" s="8">
        <f t="shared" si="15"/>
        <v>43.330046764305962</v>
      </c>
      <c r="K106" s="6"/>
      <c r="L106" s="8">
        <f t="shared" si="7"/>
        <v>2965.746275700335</v>
      </c>
      <c r="M106" s="8">
        <f t="shared" si="10"/>
        <v>80.465915215429959</v>
      </c>
      <c r="N106" s="6"/>
      <c r="O106" s="8">
        <f t="shared" si="8"/>
        <v>4786.8475235780925</v>
      </c>
      <c r="P106" s="8">
        <f t="shared" si="11"/>
        <v>236.43025809950359</v>
      </c>
    </row>
    <row r="107" spans="1:16" x14ac:dyDescent="0.4">
      <c r="A107" s="7">
        <f t="shared" si="16"/>
        <v>44053</v>
      </c>
      <c r="B107" s="6"/>
      <c r="C107" s="6"/>
      <c r="D107" s="8">
        <f t="shared" si="2"/>
        <v>2109.5541409548441</v>
      </c>
      <c r="E107" s="8">
        <f t="shared" si="3"/>
        <v>3038.876629022936</v>
      </c>
      <c r="F107" s="8">
        <f t="shared" si="4"/>
        <v>5012.2733838659688</v>
      </c>
      <c r="G107" s="9">
        <f t="shared" si="17"/>
        <v>54</v>
      </c>
      <c r="H107" s="6"/>
      <c r="I107" s="8">
        <f t="shared" si="14"/>
        <v>2109.5541409548441</v>
      </c>
      <c r="J107" s="8">
        <f t="shared" si="15"/>
        <v>38.988126834410195</v>
      </c>
      <c r="K107" s="6"/>
      <c r="L107" s="8">
        <f t="shared" si="7"/>
        <v>3038.876629022936</v>
      </c>
      <c r="M107" s="8">
        <f t="shared" si="10"/>
        <v>73.130353322600968</v>
      </c>
      <c r="N107" s="6"/>
      <c r="O107" s="8">
        <f t="shared" si="8"/>
        <v>5012.2733838659688</v>
      </c>
      <c r="P107" s="8">
        <f t="shared" si="11"/>
        <v>225.42586028787628</v>
      </c>
    </row>
    <row r="108" spans="1:16" x14ac:dyDescent="0.4">
      <c r="A108" s="7">
        <f t="shared" si="16"/>
        <v>44054</v>
      </c>
      <c r="B108" s="6"/>
      <c r="C108" s="6"/>
      <c r="D108" s="8">
        <f t="shared" si="2"/>
        <v>2144.4697852118434</v>
      </c>
      <c r="E108" s="8">
        <f t="shared" si="3"/>
        <v>3104.9426153158056</v>
      </c>
      <c r="F108" s="8">
        <f t="shared" si="4"/>
        <v>5225.2737453736072</v>
      </c>
      <c r="G108" s="9">
        <f t="shared" si="17"/>
        <v>55</v>
      </c>
      <c r="H108" s="6"/>
      <c r="I108" s="8">
        <f t="shared" si="14"/>
        <v>2144.4697852118434</v>
      </c>
      <c r="J108" s="8">
        <f t="shared" si="15"/>
        <v>34.915644256999258</v>
      </c>
      <c r="K108" s="6"/>
      <c r="L108" s="8">
        <f t="shared" si="7"/>
        <v>3104.9426153158056</v>
      </c>
      <c r="M108" s="8">
        <f t="shared" si="10"/>
        <v>66.065986292869638</v>
      </c>
      <c r="N108" s="6"/>
      <c r="O108" s="8">
        <f t="shared" si="8"/>
        <v>5225.2737453736072</v>
      </c>
      <c r="P108" s="8">
        <f t="shared" si="11"/>
        <v>213.00036150763844</v>
      </c>
    </row>
    <row r="109" spans="1:16" x14ac:dyDescent="0.4">
      <c r="A109" s="7">
        <f t="shared" si="16"/>
        <v>44055</v>
      </c>
      <c r="B109" s="6"/>
      <c r="C109" s="6"/>
      <c r="D109" s="8">
        <f t="shared" si="2"/>
        <v>2175.6060477824767</v>
      </c>
      <c r="E109" s="8">
        <f t="shared" si="3"/>
        <v>3164.3039579273659</v>
      </c>
      <c r="F109" s="8">
        <f t="shared" si="4"/>
        <v>5424.8221432511218</v>
      </c>
      <c r="G109" s="9">
        <f t="shared" si="17"/>
        <v>56</v>
      </c>
      <c r="H109" s="6"/>
      <c r="I109" s="8">
        <f t="shared" si="14"/>
        <v>2175.6060477824767</v>
      </c>
      <c r="J109" s="8">
        <f t="shared" si="15"/>
        <v>31.136262570633335</v>
      </c>
      <c r="K109" s="6"/>
      <c r="L109" s="8">
        <f t="shared" si="7"/>
        <v>3164.3039579273659</v>
      </c>
      <c r="M109" s="8">
        <f t="shared" si="10"/>
        <v>59.361342611560303</v>
      </c>
      <c r="N109" s="6"/>
      <c r="O109" s="8">
        <f t="shared" si="8"/>
        <v>5424.8221432511218</v>
      </c>
      <c r="P109" s="8">
        <f t="shared" si="11"/>
        <v>199.54839787751462</v>
      </c>
    </row>
    <row r="110" spans="1:16" x14ac:dyDescent="0.4">
      <c r="A110" s="7">
        <f t="shared" si="16"/>
        <v>44056</v>
      </c>
      <c r="B110" s="6"/>
      <c r="C110" s="6"/>
      <c r="D110" s="8">
        <f t="shared" si="2"/>
        <v>2203.2672188028046</v>
      </c>
      <c r="E110" s="8">
        <f t="shared" si="3"/>
        <v>3217.3818182329474</v>
      </c>
      <c r="F110" s="8">
        <f t="shared" si="4"/>
        <v>5610.278078604807</v>
      </c>
      <c r="G110" s="9">
        <f t="shared" si="17"/>
        <v>57</v>
      </c>
      <c r="H110" s="6"/>
      <c r="I110" s="8">
        <f t="shared" si="14"/>
        <v>2203.2672188028046</v>
      </c>
      <c r="J110" s="8">
        <f t="shared" si="15"/>
        <v>27.661171020327856</v>
      </c>
      <c r="K110" s="6"/>
      <c r="L110" s="8">
        <f t="shared" si="7"/>
        <v>3217.3818182329474</v>
      </c>
      <c r="M110" s="8">
        <f t="shared" si="10"/>
        <v>53.077860305581453</v>
      </c>
      <c r="N110" s="6"/>
      <c r="O110" s="8">
        <f t="shared" si="8"/>
        <v>5610.278078604807</v>
      </c>
      <c r="P110" s="8">
        <f t="shared" si="11"/>
        <v>185.45593535368516</v>
      </c>
    </row>
    <row r="111" spans="1:16" x14ac:dyDescent="0.4">
      <c r="A111" s="7">
        <f t="shared" si="16"/>
        <v>44057</v>
      </c>
      <c r="B111" s="6"/>
      <c r="C111" s="6"/>
      <c r="D111" s="8">
        <f t="shared" si="2"/>
        <v>2227.7587137441074</v>
      </c>
      <c r="E111" s="8">
        <f t="shared" si="3"/>
        <v>3264.6349398371449</v>
      </c>
      <c r="F111" s="8">
        <f t="shared" si="4"/>
        <v>5781.3593011908661</v>
      </c>
      <c r="G111" s="9">
        <f t="shared" si="17"/>
        <v>58</v>
      </c>
      <c r="H111" s="6"/>
      <c r="I111" s="8">
        <f t="shared" si="14"/>
        <v>2227.7587137441074</v>
      </c>
      <c r="J111" s="8">
        <f t="shared" si="15"/>
        <v>24.49149494130279</v>
      </c>
      <c r="K111" s="6"/>
      <c r="L111" s="8">
        <f t="shared" si="7"/>
        <v>3264.6349398371449</v>
      </c>
      <c r="M111" s="8">
        <f t="shared" si="10"/>
        <v>47.253121604197531</v>
      </c>
      <c r="N111" s="6"/>
      <c r="O111" s="8">
        <f t="shared" si="8"/>
        <v>5781.3593011908661</v>
      </c>
      <c r="P111" s="8">
        <f t="shared" si="11"/>
        <v>171.08122258605908</v>
      </c>
    </row>
    <row r="112" spans="1:16" x14ac:dyDescent="0.4">
      <c r="A112" s="7">
        <f t="shared" si="16"/>
        <v>44058</v>
      </c>
      <c r="B112" s="6"/>
      <c r="C112" s="6"/>
      <c r="D112" s="8">
        <f t="shared" si="2"/>
        <v>2249.3793095406822</v>
      </c>
      <c r="E112" s="8">
        <f t="shared" si="3"/>
        <v>3306.5395973414784</v>
      </c>
      <c r="F112" s="8">
        <f t="shared" si="4"/>
        <v>5938.1003102024779</v>
      </c>
      <c r="G112" s="9">
        <f t="shared" si="17"/>
        <v>59</v>
      </c>
      <c r="H112" s="6"/>
      <c r="I112" s="8">
        <f t="shared" si="14"/>
        <v>2249.3793095406822</v>
      </c>
      <c r="J112" s="8">
        <f t="shared" si="15"/>
        <v>21.620595796574889</v>
      </c>
      <c r="K112" s="6"/>
      <c r="L112" s="8">
        <f t="shared" si="7"/>
        <v>3306.5395973414784</v>
      </c>
      <c r="M112" s="8">
        <f t="shared" si="10"/>
        <v>41.9046575043335</v>
      </c>
      <c r="N112" s="6"/>
      <c r="O112" s="8">
        <f t="shared" si="8"/>
        <v>5938.1003102024779</v>
      </c>
      <c r="P112" s="8">
        <f t="shared" si="11"/>
        <v>156.74100901161182</v>
      </c>
    </row>
    <row r="113" spans="1:16" x14ac:dyDescent="0.4">
      <c r="A113" s="7">
        <f t="shared" si="16"/>
        <v>44059</v>
      </c>
      <c r="B113" s="6"/>
      <c r="C113" s="6"/>
      <c r="D113" s="8">
        <f t="shared" si="2"/>
        <v>2268.4154518557184</v>
      </c>
      <c r="E113" s="8">
        <f t="shared" si="3"/>
        <v>3343.573476865371</v>
      </c>
      <c r="F113" s="8">
        <f t="shared" si="4"/>
        <v>6080.8025300218032</v>
      </c>
      <c r="G113" s="9">
        <f t="shared" si="17"/>
        <v>60</v>
      </c>
      <c r="H113" s="6"/>
      <c r="I113" s="8">
        <f t="shared" si="14"/>
        <v>2268.4154518557184</v>
      </c>
      <c r="J113" s="8">
        <f t="shared" si="15"/>
        <v>19.036142315036159</v>
      </c>
      <c r="K113" s="6"/>
      <c r="L113" s="8">
        <f t="shared" si="7"/>
        <v>3343.573476865371</v>
      </c>
      <c r="M113" s="8">
        <f t="shared" si="10"/>
        <v>37.033879523892665</v>
      </c>
      <c r="N113" s="6"/>
      <c r="O113" s="8">
        <f t="shared" si="8"/>
        <v>6080.8025300218032</v>
      </c>
      <c r="P113" s="8">
        <f t="shared" si="11"/>
        <v>142.70221981932536</v>
      </c>
    </row>
    <row r="114" spans="1:16" x14ac:dyDescent="0.4">
      <c r="A114" s="7">
        <f t="shared" si="16"/>
        <v>44060</v>
      </c>
      <c r="B114" s="6"/>
      <c r="C114" s="6"/>
      <c r="D114" s="8">
        <f t="shared" si="2"/>
        <v>2285.1373430738818</v>
      </c>
      <c r="E114" s="8">
        <f t="shared" si="3"/>
        <v>3376.2033014105141</v>
      </c>
      <c r="F114" s="8">
        <f t="shared" si="4"/>
        <v>6209.9811474959943</v>
      </c>
      <c r="G114" s="9">
        <f t="shared" si="17"/>
        <v>61</v>
      </c>
      <c r="H114" s="6"/>
      <c r="I114" s="8">
        <f t="shared" si="14"/>
        <v>2285.1373430738818</v>
      </c>
      <c r="J114" s="8">
        <f t="shared" si="15"/>
        <v>16.721891218163364</v>
      </c>
      <c r="K114" s="6"/>
      <c r="L114" s="8">
        <f t="shared" si="7"/>
        <v>3376.2033014105141</v>
      </c>
      <c r="M114" s="8">
        <f t="shared" si="10"/>
        <v>32.629824545143038</v>
      </c>
      <c r="N114" s="6"/>
      <c r="O114" s="8">
        <f t="shared" si="8"/>
        <v>6209.9811474959943</v>
      </c>
      <c r="P114" s="8">
        <f t="shared" si="11"/>
        <v>129.17861747419101</v>
      </c>
    </row>
    <row r="115" spans="1:16" x14ac:dyDescent="0.4">
      <c r="A115" s="7">
        <f t="shared" si="16"/>
        <v>44061</v>
      </c>
      <c r="B115" s="6"/>
      <c r="C115" s="6"/>
      <c r="D115" s="8">
        <f t="shared" si="2"/>
        <v>2299.7965017372944</v>
      </c>
      <c r="E115" s="8">
        <f t="shared" si="3"/>
        <v>3404.8758178822832</v>
      </c>
      <c r="F115" s="8">
        <f t="shared" si="4"/>
        <v>6326.3127038012999</v>
      </c>
      <c r="G115" s="9">
        <f t="shared" si="17"/>
        <v>62</v>
      </c>
      <c r="H115" s="6"/>
      <c r="I115" s="8">
        <f t="shared" si="14"/>
        <v>2299.7965017372944</v>
      </c>
      <c r="J115" s="8">
        <f t="shared" si="15"/>
        <v>14.659158663412654</v>
      </c>
      <c r="K115" s="6"/>
      <c r="L115" s="8">
        <f t="shared" si="7"/>
        <v>3404.8758178822832</v>
      </c>
      <c r="M115" s="8">
        <f t="shared" si="10"/>
        <v>28.672516471769086</v>
      </c>
      <c r="N115" s="6"/>
      <c r="O115" s="8">
        <f t="shared" si="8"/>
        <v>6326.3127038012999</v>
      </c>
      <c r="P115" s="8">
        <f t="shared" si="11"/>
        <v>116.33155630530564</v>
      </c>
    </row>
    <row r="116" spans="1:16" x14ac:dyDescent="0.4">
      <c r="A116" s="7">
        <f t="shared" si="16"/>
        <v>44062</v>
      </c>
      <c r="B116" s="6"/>
      <c r="C116" s="6"/>
      <c r="D116" s="8">
        <f t="shared" si="2"/>
        <v>2312.6244942754338</v>
      </c>
      <c r="E116" s="8">
        <f t="shared" ref="E116:E179" si="18">L116</f>
        <v>3430.0116625715041</v>
      </c>
      <c r="F116" s="8">
        <f t="shared" si="4"/>
        <v>6430.5864530083236</v>
      </c>
      <c r="G116" s="9">
        <f t="shared" si="17"/>
        <v>63</v>
      </c>
      <c r="H116" s="6"/>
      <c r="I116" s="8">
        <f t="shared" ref="I116:I179" si="19">$H$40/(1+$H$41*EXP(-$H$42*G116))</f>
        <v>2312.6244942754338</v>
      </c>
      <c r="J116" s="8">
        <f t="shared" si="15"/>
        <v>12.82799253813937</v>
      </c>
      <c r="K116" s="6"/>
      <c r="L116" s="8">
        <f t="shared" si="7"/>
        <v>3430.0116625715041</v>
      </c>
      <c r="M116" s="8">
        <f t="shared" si="10"/>
        <v>25.135844689220903</v>
      </c>
      <c r="N116" s="6"/>
      <c r="O116" s="8">
        <f t="shared" si="8"/>
        <v>6430.5864530083236</v>
      </c>
      <c r="P116" s="8">
        <f t="shared" si="11"/>
        <v>104.27374920702368</v>
      </c>
    </row>
    <row r="117" spans="1:16" x14ac:dyDescent="0.4">
      <c r="A117" s="7">
        <f t="shared" si="16"/>
        <v>44063</v>
      </c>
      <c r="B117" s="6"/>
      <c r="C117" s="6"/>
      <c r="D117" s="8">
        <f t="shared" ref="D117:D180" si="20">I117</f>
        <v>2323.8325675865262</v>
      </c>
      <c r="E117" s="8">
        <f t="shared" si="18"/>
        <v>3452.0015933165273</v>
      </c>
      <c r="F117" s="8">
        <f t="shared" ref="F117:F180" si="21">O117</f>
        <v>6523.661421643943</v>
      </c>
      <c r="G117" s="9">
        <f t="shared" si="17"/>
        <v>64</v>
      </c>
      <c r="H117" s="6"/>
      <c r="I117" s="8">
        <f t="shared" si="19"/>
        <v>2323.8325675865262</v>
      </c>
      <c r="J117" s="8">
        <f t="shared" si="15"/>
        <v>11.208073311092448</v>
      </c>
      <c r="K117" s="6"/>
      <c r="L117" s="8">
        <f t="shared" ref="L117:L180" si="22">L$40/(1+L$41*EXP(-L$42*$G117))</f>
        <v>3452.0015933165273</v>
      </c>
      <c r="M117" s="8">
        <f t="shared" si="10"/>
        <v>21.98993074502323</v>
      </c>
      <c r="N117" s="6"/>
      <c r="O117" s="8">
        <f t="shared" ref="O117:O180" si="23">O$40/(1+O$41*EXP(-O$42*$G117))</f>
        <v>6523.661421643943</v>
      </c>
      <c r="P117" s="8">
        <f t="shared" si="11"/>
        <v>93.074968635619371</v>
      </c>
    </row>
    <row r="118" spans="1:16" x14ac:dyDescent="0.4">
      <c r="A118" s="7">
        <f t="shared" si="16"/>
        <v>44064</v>
      </c>
      <c r="B118" s="6"/>
      <c r="C118" s="6"/>
      <c r="D118" s="8">
        <f t="shared" si="20"/>
        <v>2333.6119475624505</v>
      </c>
      <c r="E118" s="8">
        <f t="shared" si="18"/>
        <v>3471.2045960567771</v>
      </c>
      <c r="F118" s="8">
        <f t="shared" si="21"/>
        <v>6606.430156426185</v>
      </c>
      <c r="G118" s="9">
        <f t="shared" si="17"/>
        <v>65</v>
      </c>
      <c r="H118" s="6"/>
      <c r="I118" s="8">
        <f t="shared" si="19"/>
        <v>2333.6119475624505</v>
      </c>
      <c r="J118" s="8">
        <f t="shared" ref="J118:J181" si="24">I118-I117</f>
        <v>9.7793799759242575</v>
      </c>
      <c r="K118" s="6"/>
      <c r="L118" s="8">
        <f t="shared" si="22"/>
        <v>3471.2045960567771</v>
      </c>
      <c r="M118" s="8">
        <f t="shared" ref="M118:M181" si="25">L118-L117</f>
        <v>19.203002740249758</v>
      </c>
      <c r="N118" s="6"/>
      <c r="O118" s="8">
        <f t="shared" si="23"/>
        <v>6606.430156426185</v>
      </c>
      <c r="P118" s="8">
        <f t="shared" ref="P118:P181" si="26">O118-O117</f>
        <v>82.768734782242063</v>
      </c>
    </row>
    <row r="119" spans="1:16" x14ac:dyDescent="0.4">
      <c r="A119" s="7">
        <f t="shared" si="16"/>
        <v>44065</v>
      </c>
      <c r="B119" s="6"/>
      <c r="C119" s="6"/>
      <c r="D119" s="8">
        <f t="shared" si="20"/>
        <v>2342.1346078499942</v>
      </c>
      <c r="E119" s="8">
        <f t="shared" si="18"/>
        <v>3487.9474216335011</v>
      </c>
      <c r="F119" s="8">
        <f t="shared" si="21"/>
        <v>6679.789396675209</v>
      </c>
      <c r="G119" s="9">
        <f t="shared" si="17"/>
        <v>66</v>
      </c>
      <c r="H119" s="6"/>
      <c r="I119" s="8">
        <f t="shared" si="19"/>
        <v>2342.1346078499942</v>
      </c>
      <c r="J119" s="8">
        <f t="shared" si="24"/>
        <v>8.5226602875436583</v>
      </c>
      <c r="K119" s="6"/>
      <c r="L119" s="8">
        <f t="shared" si="22"/>
        <v>3487.9474216335011</v>
      </c>
      <c r="M119" s="8">
        <f t="shared" si="25"/>
        <v>16.742825576724044</v>
      </c>
      <c r="N119" s="6"/>
      <c r="O119" s="8">
        <f t="shared" si="23"/>
        <v>6679.789396675209</v>
      </c>
      <c r="P119" s="8">
        <f t="shared" si="26"/>
        <v>73.359240249023969</v>
      </c>
    </row>
    <row r="120" spans="1:16" x14ac:dyDescent="0.4">
      <c r="A120" s="7">
        <f t="shared" ref="A120:A183" si="27">A119+1</f>
        <v>44066</v>
      </c>
      <c r="B120" s="6"/>
      <c r="C120" s="6"/>
      <c r="D120" s="8">
        <f t="shared" si="20"/>
        <v>2349.5543510340153</v>
      </c>
      <c r="E120" s="8">
        <f t="shared" si="18"/>
        <v>3502.5251707785428</v>
      </c>
      <c r="F120" s="8">
        <f t="shared" si="21"/>
        <v>6744.6173700241916</v>
      </c>
      <c r="G120" s="9">
        <f t="shared" si="17"/>
        <v>67</v>
      </c>
      <c r="H120" s="6"/>
      <c r="I120" s="8">
        <f t="shared" si="19"/>
        <v>2349.5543510340153</v>
      </c>
      <c r="J120" s="8">
        <f t="shared" si="24"/>
        <v>7.4197431840211721</v>
      </c>
      <c r="K120" s="6"/>
      <c r="L120" s="8">
        <f t="shared" si="22"/>
        <v>3502.5251707785428</v>
      </c>
      <c r="M120" s="8">
        <f t="shared" si="25"/>
        <v>14.577749145041707</v>
      </c>
      <c r="N120" s="6"/>
      <c r="O120" s="8">
        <f t="shared" si="23"/>
        <v>6744.6173700241916</v>
      </c>
      <c r="P120" s="8">
        <f t="shared" si="26"/>
        <v>64.827973348982596</v>
      </c>
    </row>
    <row r="121" spans="1:16" x14ac:dyDescent="0.4">
      <c r="A121" s="7">
        <f t="shared" si="27"/>
        <v>44067</v>
      </c>
      <c r="B121" s="6"/>
      <c r="C121" s="6"/>
      <c r="D121" s="8">
        <f t="shared" si="20"/>
        <v>2356.0080787272627</v>
      </c>
      <c r="E121" s="8">
        <f t="shared" si="18"/>
        <v>3515.2026110175798</v>
      </c>
      <c r="F121" s="8">
        <f t="shared" si="21"/>
        <v>6801.7570682981504</v>
      </c>
      <c r="G121" s="9">
        <f t="shared" si="17"/>
        <v>68</v>
      </c>
      <c r="H121" s="6"/>
      <c r="I121" s="8">
        <f t="shared" si="19"/>
        <v>2356.0080787272627</v>
      </c>
      <c r="J121" s="8">
        <f t="shared" si="24"/>
        <v>6.4537276932474015</v>
      </c>
      <c r="K121" s="6"/>
      <c r="L121" s="8">
        <f t="shared" si="22"/>
        <v>3515.2026110175798</v>
      </c>
      <c r="M121" s="8">
        <f t="shared" si="25"/>
        <v>12.677440239036969</v>
      </c>
      <c r="N121" s="6"/>
      <c r="O121" s="8">
        <f t="shared" si="23"/>
        <v>6801.7570682981504</v>
      </c>
      <c r="P121" s="8">
        <f t="shared" si="26"/>
        <v>57.139698273958857</v>
      </c>
    </row>
    <row r="122" spans="1:16" x14ac:dyDescent="0.4">
      <c r="A122" s="7">
        <f t="shared" si="27"/>
        <v>44068</v>
      </c>
      <c r="B122" s="6"/>
      <c r="C122" s="6"/>
      <c r="D122" s="8">
        <f t="shared" si="20"/>
        <v>2361.6171566822163</v>
      </c>
      <c r="E122" s="8">
        <f t="shared" si="18"/>
        <v>3526.2159721992357</v>
      </c>
      <c r="F122" s="8">
        <f t="shared" si="21"/>
        <v>6852.0046804672156</v>
      </c>
      <c r="G122" s="9">
        <f t="shared" si="17"/>
        <v>69</v>
      </c>
      <c r="H122" s="6"/>
      <c r="I122" s="8">
        <f t="shared" si="19"/>
        <v>2361.6171566822163</v>
      </c>
      <c r="J122" s="8">
        <f t="shared" si="24"/>
        <v>5.609077954953591</v>
      </c>
      <c r="K122" s="6"/>
      <c r="L122" s="8">
        <f t="shared" si="22"/>
        <v>3526.2159721992357</v>
      </c>
      <c r="M122" s="8">
        <f t="shared" si="25"/>
        <v>11.01336118165591</v>
      </c>
      <c r="N122" s="6"/>
      <c r="O122" s="8">
        <f t="shared" si="23"/>
        <v>6852.0046804672156</v>
      </c>
      <c r="P122" s="8">
        <f t="shared" si="26"/>
        <v>50.247612169065178</v>
      </c>
    </row>
    <row r="123" spans="1:16" x14ac:dyDescent="0.4">
      <c r="A123" s="7">
        <f t="shared" si="27"/>
        <v>44069</v>
      </c>
      <c r="B123" s="6"/>
      <c r="C123" s="6"/>
      <c r="D123" s="8">
        <f t="shared" si="20"/>
        <v>2366.4888057323192</v>
      </c>
      <c r="E123" s="8">
        <f t="shared" si="18"/>
        <v>3535.7750238991839</v>
      </c>
      <c r="F123" s="8">
        <f t="shared" si="21"/>
        <v>6896.1023012608321</v>
      </c>
      <c r="G123" s="9">
        <f t="shared" si="17"/>
        <v>70</v>
      </c>
      <c r="H123" s="6"/>
      <c r="I123" s="8">
        <f t="shared" si="19"/>
        <v>2366.4888057323192</v>
      </c>
      <c r="J123" s="8">
        <f t="shared" si="24"/>
        <v>4.8716490501028602</v>
      </c>
      <c r="K123" s="6"/>
      <c r="L123" s="8">
        <f t="shared" si="22"/>
        <v>3535.7750238991839</v>
      </c>
      <c r="M123" s="8">
        <f t="shared" si="25"/>
        <v>9.5590516999482134</v>
      </c>
      <c r="N123" s="6"/>
      <c r="O123" s="8">
        <f t="shared" si="23"/>
        <v>6896.1023012608321</v>
      </c>
      <c r="P123" s="8">
        <f t="shared" si="26"/>
        <v>44.097620793616443</v>
      </c>
    </row>
    <row r="124" spans="1:16" x14ac:dyDescent="0.4">
      <c r="A124" s="7">
        <f t="shared" si="27"/>
        <v>44070</v>
      </c>
      <c r="B124" s="6"/>
      <c r="C124" s="6"/>
      <c r="D124" s="8">
        <f t="shared" si="20"/>
        <v>2370.7174693452935</v>
      </c>
      <c r="E124" s="8">
        <f t="shared" si="18"/>
        <v>3544.0652864093177</v>
      </c>
      <c r="F124" s="8">
        <f t="shared" si="21"/>
        <v>6934.7340590793274</v>
      </c>
      <c r="G124" s="9">
        <f t="shared" si="17"/>
        <v>71</v>
      </c>
      <c r="H124" s="6"/>
      <c r="I124" s="8">
        <f t="shared" si="19"/>
        <v>2370.7174693452935</v>
      </c>
      <c r="J124" s="8">
        <f t="shared" si="24"/>
        <v>4.2286636129742874</v>
      </c>
      <c r="K124" s="6"/>
      <c r="L124" s="8">
        <f t="shared" si="22"/>
        <v>3544.0652864093177</v>
      </c>
      <c r="M124" s="8">
        <f t="shared" si="25"/>
        <v>8.2902625101337435</v>
      </c>
      <c r="N124" s="6"/>
      <c r="O124" s="8">
        <f t="shared" si="23"/>
        <v>6934.7340590793274</v>
      </c>
      <c r="P124" s="8">
        <f t="shared" si="26"/>
        <v>38.631757818495316</v>
      </c>
    </row>
    <row r="125" spans="1:16" x14ac:dyDescent="0.4">
      <c r="A125" s="7">
        <f t="shared" si="27"/>
        <v>44071</v>
      </c>
      <c r="B125" s="6"/>
      <c r="C125" s="6"/>
      <c r="D125" s="8">
        <f t="shared" si="20"/>
        <v>2374.3861243176225</v>
      </c>
      <c r="E125" s="8">
        <f t="shared" si="18"/>
        <v>3551.2502670977697</v>
      </c>
      <c r="F125" s="8">
        <f t="shared" si="21"/>
        <v>6968.5248829622469</v>
      </c>
      <c r="G125" s="9">
        <f t="shared" si="17"/>
        <v>72</v>
      </c>
      <c r="H125" s="6"/>
      <c r="I125" s="8">
        <f t="shared" si="19"/>
        <v>2374.3861243176225</v>
      </c>
      <c r="J125" s="8">
        <f t="shared" si="24"/>
        <v>3.6686549723290227</v>
      </c>
      <c r="K125" s="6"/>
      <c r="L125" s="8">
        <f t="shared" si="22"/>
        <v>3551.2502670977697</v>
      </c>
      <c r="M125" s="8">
        <f t="shared" si="25"/>
        <v>7.1849806884520149</v>
      </c>
      <c r="N125" s="6"/>
      <c r="O125" s="8">
        <f t="shared" si="23"/>
        <v>6968.5248829622469</v>
      </c>
      <c r="P125" s="8">
        <f t="shared" si="26"/>
        <v>33.79082388291954</v>
      </c>
    </row>
    <row r="126" spans="1:16" x14ac:dyDescent="0.4">
      <c r="A126" s="7">
        <f t="shared" si="27"/>
        <v>44072</v>
      </c>
      <c r="B126" s="6"/>
      <c r="C126" s="6"/>
      <c r="D126" s="8">
        <f t="shared" si="20"/>
        <v>2377.5675132574952</v>
      </c>
      <c r="E126" s="8">
        <f t="shared" si="18"/>
        <v>3557.4736460964764</v>
      </c>
      <c r="F126" s="8">
        <f t="shared" si="21"/>
        <v>6998.041230693424</v>
      </c>
      <c r="G126" s="9">
        <f t="shared" si="17"/>
        <v>73</v>
      </c>
      <c r="H126" s="6"/>
      <c r="I126" s="8">
        <f t="shared" si="19"/>
        <v>2377.5675132574952</v>
      </c>
      <c r="J126" s="8">
        <f t="shared" si="24"/>
        <v>3.1813889398727042</v>
      </c>
      <c r="K126" s="6"/>
      <c r="L126" s="8">
        <f t="shared" si="22"/>
        <v>3557.4736460964764</v>
      </c>
      <c r="M126" s="8">
        <f t="shared" si="25"/>
        <v>6.2233789987067212</v>
      </c>
      <c r="N126" s="6"/>
      <c r="O126" s="8">
        <f t="shared" si="23"/>
        <v>6998.041230693424</v>
      </c>
      <c r="P126" s="8">
        <f t="shared" si="26"/>
        <v>29.51634773117712</v>
      </c>
    </row>
    <row r="127" spans="1:16" x14ac:dyDescent="0.4">
      <c r="A127" s="7">
        <f t="shared" si="27"/>
        <v>44073</v>
      </c>
      <c r="B127" s="6"/>
      <c r="C127" s="6"/>
      <c r="D127" s="8">
        <f t="shared" si="20"/>
        <v>2380.3252866109829</v>
      </c>
      <c r="E127" s="8">
        <f t="shared" si="18"/>
        <v>3562.8613604310553</v>
      </c>
      <c r="F127" s="8">
        <f t="shared" si="21"/>
        <v>7023.7932109795483</v>
      </c>
      <c r="G127" s="9">
        <f t="shared" si="17"/>
        <v>74</v>
      </c>
      <c r="H127" s="6"/>
      <c r="I127" s="8">
        <f t="shared" si="19"/>
        <v>2380.3252866109829</v>
      </c>
      <c r="J127" s="8">
        <f t="shared" si="24"/>
        <v>2.7577733534876643</v>
      </c>
      <c r="K127" s="6"/>
      <c r="L127" s="8">
        <f t="shared" si="22"/>
        <v>3562.8613604310553</v>
      </c>
      <c r="M127" s="8">
        <f t="shared" si="25"/>
        <v>5.3877143345789591</v>
      </c>
      <c r="N127" s="6"/>
      <c r="O127" s="8">
        <f t="shared" si="23"/>
        <v>7023.7932109795483</v>
      </c>
      <c r="P127" s="8">
        <f t="shared" si="26"/>
        <v>25.751980286124308</v>
      </c>
    </row>
    <row r="128" spans="1:16" x14ac:dyDescent="0.4">
      <c r="A128" s="7">
        <f t="shared" si="27"/>
        <v>44074</v>
      </c>
      <c r="B128" s="6"/>
      <c r="C128" s="6"/>
      <c r="D128" s="8">
        <f t="shared" si="20"/>
        <v>2382.7150486613828</v>
      </c>
      <c r="E128" s="8">
        <f t="shared" si="18"/>
        <v>3567.5235549050917</v>
      </c>
      <c r="F128" s="8">
        <f t="shared" si="21"/>
        <v>7046.2376405228533</v>
      </c>
      <c r="G128" s="9">
        <f t="shared" si="17"/>
        <v>75</v>
      </c>
      <c r="H128" s="6"/>
      <c r="I128" s="8">
        <f t="shared" si="19"/>
        <v>2382.7150486613828</v>
      </c>
      <c r="J128" s="8">
        <f t="shared" si="24"/>
        <v>2.3897620503998951</v>
      </c>
      <c r="K128" s="6"/>
      <c r="L128" s="8">
        <f t="shared" si="22"/>
        <v>3567.5235549050917</v>
      </c>
      <c r="M128" s="8">
        <f t="shared" si="25"/>
        <v>4.6621944740363688</v>
      </c>
      <c r="N128" s="6"/>
      <c r="O128" s="8">
        <f t="shared" si="23"/>
        <v>7046.2376405228533</v>
      </c>
      <c r="P128" s="8">
        <f t="shared" si="26"/>
        <v>22.444429543304977</v>
      </c>
    </row>
    <row r="129" spans="1:16" x14ac:dyDescent="0.4">
      <c r="A129" s="7">
        <f t="shared" si="27"/>
        <v>44075</v>
      </c>
      <c r="B129" s="6"/>
      <c r="C129" s="6"/>
      <c r="D129" s="8">
        <f t="shared" si="20"/>
        <v>2384.7853066860357</v>
      </c>
      <c r="E129" s="8">
        <f t="shared" si="18"/>
        <v>3571.5563823446982</v>
      </c>
      <c r="F129" s="8">
        <f t="shared" si="21"/>
        <v>7065.7816750019956</v>
      </c>
      <c r="G129" s="9">
        <f t="shared" si="17"/>
        <v>76</v>
      </c>
      <c r="H129" s="6"/>
      <c r="I129" s="8">
        <f t="shared" si="19"/>
        <v>2384.7853066860357</v>
      </c>
      <c r="J129" s="8">
        <f t="shared" si="24"/>
        <v>2.0702580246529578</v>
      </c>
      <c r="K129" s="6"/>
      <c r="L129" s="8">
        <f t="shared" si="22"/>
        <v>3571.5563823446982</v>
      </c>
      <c r="M129" s="8">
        <f t="shared" si="25"/>
        <v>4.0328274396065353</v>
      </c>
      <c r="N129" s="6"/>
      <c r="O129" s="8">
        <f t="shared" si="23"/>
        <v>7065.7816750019956</v>
      </c>
      <c r="P129" s="8">
        <f t="shared" si="26"/>
        <v>19.544034479142283</v>
      </c>
    </row>
    <row r="130" spans="1:16" x14ac:dyDescent="0.4">
      <c r="A130" s="7">
        <f t="shared" si="27"/>
        <v>44076</v>
      </c>
      <c r="B130" s="6"/>
      <c r="C130" s="6"/>
      <c r="D130" s="8">
        <f t="shared" si="20"/>
        <v>2386.5783257230855</v>
      </c>
      <c r="E130" s="8">
        <f t="shared" si="18"/>
        <v>3575.0436461745408</v>
      </c>
      <c r="F130" s="8">
        <f t="shared" si="21"/>
        <v>7082.7867382216455</v>
      </c>
      <c r="G130" s="9">
        <f t="shared" si="17"/>
        <v>77</v>
      </c>
      <c r="H130" s="6"/>
      <c r="I130" s="8">
        <f t="shared" si="19"/>
        <v>2386.5783257230855</v>
      </c>
      <c r="J130" s="8">
        <f t="shared" si="24"/>
        <v>1.7930190370498167</v>
      </c>
      <c r="K130" s="6"/>
      <c r="L130" s="8">
        <f t="shared" si="22"/>
        <v>3575.0436461745408</v>
      </c>
      <c r="M130" s="8">
        <f t="shared" si="25"/>
        <v>3.4872638298425045</v>
      </c>
      <c r="N130" s="6"/>
      <c r="O130" s="8">
        <f t="shared" si="23"/>
        <v>7082.7867382216455</v>
      </c>
      <c r="P130" s="8">
        <f t="shared" si="26"/>
        <v>17.005063219649855</v>
      </c>
    </row>
    <row r="131" spans="1:16" x14ac:dyDescent="0.4">
      <c r="A131" s="7">
        <f t="shared" si="27"/>
        <v>44077</v>
      </c>
      <c r="B131" s="6"/>
      <c r="C131" s="6"/>
      <c r="D131" s="8">
        <f t="shared" si="20"/>
        <v>2388.1308935408551</v>
      </c>
      <c r="E131" s="8">
        <f t="shared" si="18"/>
        <v>3578.0582855854709</v>
      </c>
      <c r="F131" s="8">
        <f t="shared" si="21"/>
        <v>7097.5725450599039</v>
      </c>
      <c r="G131" s="9">
        <f t="shared" si="17"/>
        <v>78</v>
      </c>
      <c r="H131" s="6"/>
      <c r="I131" s="8">
        <f t="shared" si="19"/>
        <v>2388.1308935408551</v>
      </c>
      <c r="J131" s="8">
        <f t="shared" si="24"/>
        <v>1.5525678177696136</v>
      </c>
      <c r="K131" s="6"/>
      <c r="L131" s="8">
        <f t="shared" si="22"/>
        <v>3578.0582855854709</v>
      </c>
      <c r="M131" s="8">
        <f t="shared" si="25"/>
        <v>3.0146394109301582</v>
      </c>
      <c r="N131" s="6"/>
      <c r="O131" s="8">
        <f t="shared" si="23"/>
        <v>7097.5725450599039</v>
      </c>
      <c r="P131" s="8">
        <f t="shared" si="26"/>
        <v>14.785806838258395</v>
      </c>
    </row>
    <row r="132" spans="1:16" x14ac:dyDescent="0.4">
      <c r="A132" s="7">
        <f t="shared" si="27"/>
        <v>44078</v>
      </c>
      <c r="B132" s="6"/>
      <c r="C132" s="6"/>
      <c r="D132" s="8">
        <f t="shared" si="20"/>
        <v>2389.4750017030556</v>
      </c>
      <c r="E132" s="8">
        <f t="shared" si="18"/>
        <v>3580.6637084828253</v>
      </c>
      <c r="F132" s="8">
        <f t="shared" si="21"/>
        <v>7110.4210718417635</v>
      </c>
      <c r="G132" s="9">
        <f t="shared" si="17"/>
        <v>79</v>
      </c>
      <c r="H132" s="6"/>
      <c r="I132" s="8">
        <f t="shared" si="19"/>
        <v>2389.4750017030556</v>
      </c>
      <c r="J132" s="8">
        <f t="shared" si="24"/>
        <v>1.3441081622004276</v>
      </c>
      <c r="K132" s="6"/>
      <c r="L132" s="8">
        <f t="shared" si="22"/>
        <v>3580.6637084828253</v>
      </c>
      <c r="M132" s="8">
        <f t="shared" si="25"/>
        <v>2.6054228973544014</v>
      </c>
      <c r="N132" s="6"/>
      <c r="O132" s="8">
        <f t="shared" si="23"/>
        <v>7110.4210718417635</v>
      </c>
      <c r="P132" s="8">
        <f t="shared" si="26"/>
        <v>12.848526781859618</v>
      </c>
    </row>
    <row r="133" spans="1:16" x14ac:dyDescent="0.4">
      <c r="A133" s="7">
        <f t="shared" si="27"/>
        <v>44079</v>
      </c>
      <c r="B133" s="6"/>
      <c r="C133" s="6"/>
      <c r="D133" s="8">
        <f t="shared" si="20"/>
        <v>2390.6384493113792</v>
      </c>
      <c r="E133" s="8">
        <f t="shared" si="18"/>
        <v>3582.9149805582952</v>
      </c>
      <c r="F133" s="8">
        <f t="shared" si="21"/>
        <v>7121.5803736983389</v>
      </c>
      <c r="G133" s="9">
        <f t="shared" si="17"/>
        <v>80</v>
      </c>
      <c r="H133" s="6"/>
      <c r="I133" s="8">
        <f t="shared" si="19"/>
        <v>2390.6384493113792</v>
      </c>
      <c r="J133" s="8">
        <f t="shared" si="24"/>
        <v>1.1634476083236223</v>
      </c>
      <c r="K133" s="6"/>
      <c r="L133" s="8">
        <f t="shared" si="22"/>
        <v>3582.9149805582952</v>
      </c>
      <c r="M133" s="8">
        <f t="shared" si="25"/>
        <v>2.2512720754698421</v>
      </c>
      <c r="N133" s="6"/>
      <c r="O133" s="8">
        <f t="shared" si="23"/>
        <v>7121.5803736983389</v>
      </c>
      <c r="P133" s="8">
        <f t="shared" si="26"/>
        <v>11.159301856575439</v>
      </c>
    </row>
    <row r="134" spans="1:16" x14ac:dyDescent="0.4">
      <c r="A134" s="7">
        <f t="shared" si="27"/>
        <v>44080</v>
      </c>
      <c r="B134" s="6"/>
      <c r="C134" s="6"/>
      <c r="D134" s="8">
        <f t="shared" si="20"/>
        <v>2391.6453762594874</v>
      </c>
      <c r="E134" s="8">
        <f t="shared" si="18"/>
        <v>3584.8598806737009</v>
      </c>
      <c r="F134" s="8">
        <f t="shared" si="21"/>
        <v>7131.2681839908319</v>
      </c>
      <c r="G134" s="9">
        <f t="shared" si="17"/>
        <v>81</v>
      </c>
      <c r="H134" s="6"/>
      <c r="I134" s="8">
        <f t="shared" si="19"/>
        <v>2391.6453762594874</v>
      </c>
      <c r="J134" s="8">
        <f t="shared" si="24"/>
        <v>1.0069269481082301</v>
      </c>
      <c r="K134" s="6"/>
      <c r="L134" s="8">
        <f t="shared" si="22"/>
        <v>3584.8598806737009</v>
      </c>
      <c r="M134" s="8">
        <f t="shared" si="25"/>
        <v>1.9449001154057441</v>
      </c>
      <c r="N134" s="6"/>
      <c r="O134" s="8">
        <f t="shared" si="23"/>
        <v>7131.2681839908319</v>
      </c>
      <c r="P134" s="8">
        <f t="shared" si="26"/>
        <v>9.6878102924929408</v>
      </c>
    </row>
    <row r="135" spans="1:16" x14ac:dyDescent="0.4">
      <c r="A135" s="7">
        <f t="shared" si="27"/>
        <v>44081</v>
      </c>
      <c r="B135" s="6"/>
      <c r="C135" s="6"/>
      <c r="D135" s="8">
        <f t="shared" si="20"/>
        <v>2392.5167327833733</v>
      </c>
      <c r="E135" s="8">
        <f t="shared" si="18"/>
        <v>3586.5398336469912</v>
      </c>
      <c r="F135" s="8">
        <f t="shared" si="21"/>
        <v>7139.6752577125717</v>
      </c>
      <c r="G135" s="9">
        <f t="shared" si="17"/>
        <v>82</v>
      </c>
      <c r="H135" s="6"/>
      <c r="I135" s="8">
        <f t="shared" si="19"/>
        <v>2392.5167327833733</v>
      </c>
      <c r="J135" s="8">
        <f t="shared" si="24"/>
        <v>0.87135652388587914</v>
      </c>
      <c r="K135" s="6"/>
      <c r="L135" s="8">
        <f t="shared" si="22"/>
        <v>3586.5398336469912</v>
      </c>
      <c r="M135" s="8">
        <f t="shared" si="25"/>
        <v>1.6799529732902556</v>
      </c>
      <c r="N135" s="6"/>
      <c r="O135" s="8">
        <f t="shared" si="23"/>
        <v>7139.6752577125717</v>
      </c>
      <c r="P135" s="8">
        <f t="shared" si="26"/>
        <v>8.4070737217398346</v>
      </c>
    </row>
    <row r="136" spans="1:16" x14ac:dyDescent="0.4">
      <c r="A136" s="7">
        <f t="shared" si="27"/>
        <v>44082</v>
      </c>
      <c r="B136" s="6"/>
      <c r="C136" s="6"/>
      <c r="D136" s="8">
        <f t="shared" si="20"/>
        <v>2393.2706918436038</v>
      </c>
      <c r="E136" s="8">
        <f t="shared" si="18"/>
        <v>3587.9907317698235</v>
      </c>
      <c r="F136" s="8">
        <f t="shared" si="21"/>
        <v>7146.9684405662483</v>
      </c>
      <c r="G136" s="9">
        <f t="shared" si="17"/>
        <v>83</v>
      </c>
      <c r="H136" s="6"/>
      <c r="I136" s="8">
        <f t="shared" si="19"/>
        <v>2393.2706918436038</v>
      </c>
      <c r="J136" s="8">
        <f t="shared" si="24"/>
        <v>0.75395906023049974</v>
      </c>
      <c r="K136" s="6"/>
      <c r="L136" s="8">
        <f t="shared" si="22"/>
        <v>3587.9907317698235</v>
      </c>
      <c r="M136" s="8">
        <f t="shared" si="25"/>
        <v>1.4508981228323137</v>
      </c>
      <c r="N136" s="6"/>
      <c r="O136" s="8">
        <f t="shared" si="23"/>
        <v>7146.9684405662483</v>
      </c>
      <c r="P136" s="8">
        <f t="shared" si="26"/>
        <v>7.2931828536766261</v>
      </c>
    </row>
    <row r="137" spans="1:16" x14ac:dyDescent="0.4">
      <c r="A137" s="7">
        <f t="shared" si="27"/>
        <v>44083</v>
      </c>
      <c r="B137" s="6"/>
      <c r="C137" s="6"/>
      <c r="D137" s="8">
        <f t="shared" si="20"/>
        <v>2393.9230104996022</v>
      </c>
      <c r="E137" s="8">
        <f t="shared" si="18"/>
        <v>3589.2436561741806</v>
      </c>
      <c r="F137" s="8">
        <f t="shared" si="21"/>
        <v>7153.2934596030491</v>
      </c>
      <c r="G137" s="9">
        <f t="shared" si="17"/>
        <v>84</v>
      </c>
      <c r="H137" s="6"/>
      <c r="I137" s="8">
        <f t="shared" si="19"/>
        <v>2393.9230104996022</v>
      </c>
      <c r="J137" s="8">
        <f t="shared" si="24"/>
        <v>0.65231865599844241</v>
      </c>
      <c r="K137" s="6"/>
      <c r="L137" s="8">
        <f t="shared" si="22"/>
        <v>3589.2436561741806</v>
      </c>
      <c r="M137" s="8">
        <f t="shared" si="25"/>
        <v>1.2529244043571452</v>
      </c>
      <c r="N137" s="6"/>
      <c r="O137" s="8">
        <f t="shared" si="23"/>
        <v>7153.2934596030491</v>
      </c>
      <c r="P137" s="8">
        <f t="shared" si="26"/>
        <v>6.3250190368007679</v>
      </c>
    </row>
    <row r="138" spans="1:16" x14ac:dyDescent="0.4">
      <c r="A138" s="7">
        <f t="shared" si="27"/>
        <v>44084</v>
      </c>
      <c r="B138" s="6"/>
      <c r="C138" s="6"/>
      <c r="D138" s="8">
        <f t="shared" si="20"/>
        <v>2394.487345989025</v>
      </c>
      <c r="E138" s="8">
        <f t="shared" si="18"/>
        <v>3590.3255086603926</v>
      </c>
      <c r="F138" s="8">
        <f t="shared" si="21"/>
        <v>7158.7774411504906</v>
      </c>
      <c r="G138" s="9">
        <f t="shared" si="17"/>
        <v>85</v>
      </c>
      <c r="H138" s="6"/>
      <c r="I138" s="8">
        <f t="shared" si="19"/>
        <v>2394.487345989025</v>
      </c>
      <c r="J138" s="8">
        <f t="shared" si="24"/>
        <v>0.56433548942277412</v>
      </c>
      <c r="K138" s="6"/>
      <c r="L138" s="8">
        <f t="shared" si="22"/>
        <v>3590.3255086603926</v>
      </c>
      <c r="M138" s="8">
        <f t="shared" si="25"/>
        <v>1.0818524862120285</v>
      </c>
      <c r="N138" s="6"/>
      <c r="O138" s="8">
        <f t="shared" si="23"/>
        <v>7158.7774411504906</v>
      </c>
      <c r="P138" s="8">
        <f t="shared" si="26"/>
        <v>5.4839815474415445</v>
      </c>
    </row>
    <row r="139" spans="1:16" x14ac:dyDescent="0.4">
      <c r="A139" s="7">
        <f t="shared" si="27"/>
        <v>44085</v>
      </c>
      <c r="B139" s="6"/>
      <c r="C139" s="6"/>
      <c r="D139" s="8">
        <f t="shared" si="20"/>
        <v>2394.9755317450854</v>
      </c>
      <c r="E139" s="8">
        <f t="shared" si="18"/>
        <v>3591.2595639160659</v>
      </c>
      <c r="F139" s="8">
        <f t="shared" si="21"/>
        <v>7163.5311682784595</v>
      </c>
      <c r="G139" s="9">
        <f t="shared" si="17"/>
        <v>86</v>
      </c>
      <c r="H139" s="6"/>
      <c r="I139" s="8">
        <f t="shared" si="19"/>
        <v>2394.9755317450854</v>
      </c>
      <c r="J139" s="8">
        <f t="shared" si="24"/>
        <v>0.48818575606037484</v>
      </c>
      <c r="K139" s="6"/>
      <c r="L139" s="8">
        <f t="shared" si="22"/>
        <v>3591.2595639160659</v>
      </c>
      <c r="M139" s="8">
        <f t="shared" si="25"/>
        <v>0.93405525567322911</v>
      </c>
      <c r="N139" s="6"/>
      <c r="O139" s="8">
        <f t="shared" si="23"/>
        <v>7163.5311682784595</v>
      </c>
      <c r="P139" s="8">
        <f t="shared" si="26"/>
        <v>4.7537271279688866</v>
      </c>
    </row>
    <row r="140" spans="1:16" x14ac:dyDescent="0.4">
      <c r="A140" s="7">
        <f t="shared" si="27"/>
        <v>44086</v>
      </c>
      <c r="B140" s="6"/>
      <c r="C140" s="6"/>
      <c r="D140" s="8">
        <f t="shared" si="20"/>
        <v>2395.3978180980553</v>
      </c>
      <c r="E140" s="8">
        <f t="shared" si="18"/>
        <v>3592.0659512775314</v>
      </c>
      <c r="F140" s="8">
        <f t="shared" si="21"/>
        <v>7167.6510940927692</v>
      </c>
      <c r="G140" s="9">
        <f t="shared" si="17"/>
        <v>87</v>
      </c>
      <c r="H140" s="6"/>
      <c r="I140" s="8">
        <f t="shared" si="19"/>
        <v>2395.3978180980553</v>
      </c>
      <c r="J140" s="8">
        <f t="shared" si="24"/>
        <v>0.42228635296987704</v>
      </c>
      <c r="K140" s="6"/>
      <c r="L140" s="8">
        <f t="shared" si="22"/>
        <v>3592.0659512775314</v>
      </c>
      <c r="M140" s="8">
        <f t="shared" si="25"/>
        <v>0.80638736146556766</v>
      </c>
      <c r="N140" s="6"/>
      <c r="O140" s="8">
        <f t="shared" si="23"/>
        <v>7167.6510940927692</v>
      </c>
      <c r="P140" s="8">
        <f t="shared" si="26"/>
        <v>4.1199258143096813</v>
      </c>
    </row>
    <row r="141" spans="1:16" x14ac:dyDescent="0.4">
      <c r="A141" s="7">
        <f t="shared" si="27"/>
        <v>44087</v>
      </c>
      <c r="B141" s="6"/>
      <c r="C141" s="6"/>
      <c r="D141" s="8">
        <f t="shared" si="20"/>
        <v>2395.7630819321553</v>
      </c>
      <c r="E141" s="8">
        <f t="shared" si="18"/>
        <v>3592.7620743708017</v>
      </c>
      <c r="F141" s="8">
        <f t="shared" si="21"/>
        <v>7171.2211293642531</v>
      </c>
      <c r="G141" s="9">
        <f t="shared" si="17"/>
        <v>88</v>
      </c>
      <c r="H141" s="6"/>
      <c r="I141" s="8">
        <f t="shared" si="19"/>
        <v>2395.7630819321553</v>
      </c>
      <c r="J141" s="8">
        <f t="shared" si="24"/>
        <v>0.36526383410000562</v>
      </c>
      <c r="K141" s="6"/>
      <c r="L141" s="8">
        <f t="shared" si="22"/>
        <v>3592.7620743708017</v>
      </c>
      <c r="M141" s="8">
        <f t="shared" si="25"/>
        <v>0.69612309327021649</v>
      </c>
      <c r="N141" s="6"/>
      <c r="O141" s="8">
        <f t="shared" si="23"/>
        <v>7171.2211293642531</v>
      </c>
      <c r="P141" s="8">
        <f t="shared" si="26"/>
        <v>3.5700352714839028</v>
      </c>
    </row>
    <row r="142" spans="1:16" x14ac:dyDescent="0.4">
      <c r="A142" s="7">
        <f t="shared" si="27"/>
        <v>44088</v>
      </c>
      <c r="B142" s="6"/>
      <c r="C142" s="6"/>
      <c r="D142" s="8">
        <f t="shared" si="20"/>
        <v>2396.079009117203</v>
      </c>
      <c r="E142" s="8">
        <f t="shared" si="18"/>
        <v>3593.3629761572442</v>
      </c>
      <c r="F142" s="8">
        <f t="shared" si="21"/>
        <v>7174.314223914288</v>
      </c>
      <c r="G142" s="9">
        <f t="shared" si="17"/>
        <v>89</v>
      </c>
      <c r="H142" s="6"/>
      <c r="I142" s="8">
        <f t="shared" si="19"/>
        <v>2396.079009117203</v>
      </c>
      <c r="J142" s="8">
        <f t="shared" si="24"/>
        <v>0.31592718504771256</v>
      </c>
      <c r="K142" s="6"/>
      <c r="L142" s="8">
        <f t="shared" si="22"/>
        <v>3593.3629761572442</v>
      </c>
      <c r="M142" s="8">
        <f t="shared" si="25"/>
        <v>0.6009017864425914</v>
      </c>
      <c r="N142" s="6"/>
      <c r="O142" s="8">
        <f t="shared" si="23"/>
        <v>7174.314223914288</v>
      </c>
      <c r="P142" s="8">
        <f t="shared" si="26"/>
        <v>3.093094550034948</v>
      </c>
    </row>
    <row r="143" spans="1:16" x14ac:dyDescent="0.4">
      <c r="A143" s="7">
        <f t="shared" si="27"/>
        <v>44089</v>
      </c>
      <c r="B143" s="6"/>
      <c r="C143" s="6"/>
      <c r="D143" s="8">
        <f t="shared" si="20"/>
        <v>2396.3522531125163</v>
      </c>
      <c r="E143" s="8">
        <f t="shared" si="18"/>
        <v>3593.8816561264584</v>
      </c>
      <c r="F143" s="8">
        <f t="shared" si="21"/>
        <v>7176.993761179644</v>
      </c>
      <c r="G143" s="9">
        <f t="shared" si="17"/>
        <v>90</v>
      </c>
      <c r="H143" s="6"/>
      <c r="I143" s="8">
        <f t="shared" si="19"/>
        <v>2396.3522531125163</v>
      </c>
      <c r="J143" s="8">
        <f t="shared" si="24"/>
        <v>0.27324399531335075</v>
      </c>
      <c r="K143" s="6"/>
      <c r="L143" s="8">
        <f t="shared" si="22"/>
        <v>3593.8816561264584</v>
      </c>
      <c r="M143" s="8">
        <f t="shared" si="25"/>
        <v>0.51867996921419035</v>
      </c>
      <c r="N143" s="6"/>
      <c r="O143" s="8">
        <f t="shared" si="23"/>
        <v>7176.993761179644</v>
      </c>
      <c r="P143" s="8">
        <f t="shared" si="26"/>
        <v>2.6795372653559753</v>
      </c>
    </row>
    <row r="144" spans="1:16" x14ac:dyDescent="0.4">
      <c r="A144" s="7">
        <f t="shared" si="27"/>
        <v>44090</v>
      </c>
      <c r="B144" s="6"/>
      <c r="C144" s="6"/>
      <c r="D144" s="8">
        <f t="shared" si="20"/>
        <v>2396.5885727523319</v>
      </c>
      <c r="E144" s="8">
        <f t="shared" si="18"/>
        <v>3594.329345641373</v>
      </c>
      <c r="F144" s="8">
        <f t="shared" si="21"/>
        <v>7179.3147847687296</v>
      </c>
      <c r="G144" s="9">
        <f t="shared" si="17"/>
        <v>91</v>
      </c>
      <c r="H144" s="6"/>
      <c r="I144" s="8">
        <f t="shared" si="19"/>
        <v>2396.5885727523319</v>
      </c>
      <c r="J144" s="8">
        <f t="shared" si="24"/>
        <v>0.23631963981551962</v>
      </c>
      <c r="K144" s="6"/>
      <c r="L144" s="8">
        <f t="shared" si="22"/>
        <v>3594.329345641373</v>
      </c>
      <c r="M144" s="8">
        <f t="shared" si="25"/>
        <v>0.4476895149146003</v>
      </c>
      <c r="N144" s="6"/>
      <c r="O144" s="8">
        <f t="shared" si="23"/>
        <v>7179.3147847687296</v>
      </c>
      <c r="P144" s="8">
        <f t="shared" si="26"/>
        <v>2.3210235890855984</v>
      </c>
    </row>
    <row r="145" spans="1:16" x14ac:dyDescent="0.4">
      <c r="A145" s="7">
        <f t="shared" si="27"/>
        <v>44091</v>
      </c>
      <c r="B145" s="6"/>
      <c r="C145" s="6"/>
      <c r="D145" s="8">
        <f t="shared" si="20"/>
        <v>2396.7929518684778</v>
      </c>
      <c r="E145" s="8">
        <f t="shared" si="18"/>
        <v>3594.7157467573866</v>
      </c>
      <c r="F145" s="8">
        <f t="shared" si="21"/>
        <v>7181.3250748189985</v>
      </c>
      <c r="G145" s="9">
        <f t="shared" si="17"/>
        <v>92</v>
      </c>
      <c r="H145" s="6"/>
      <c r="I145" s="8">
        <f t="shared" si="19"/>
        <v>2396.7929518684778</v>
      </c>
      <c r="J145" s="8">
        <f t="shared" si="24"/>
        <v>0.20437911614590121</v>
      </c>
      <c r="K145" s="6"/>
      <c r="L145" s="8">
        <f t="shared" si="22"/>
        <v>3594.7157467573866</v>
      </c>
      <c r="M145" s="8">
        <f t="shared" si="25"/>
        <v>0.38640111601353055</v>
      </c>
      <c r="N145" s="6"/>
      <c r="O145" s="8">
        <f t="shared" si="23"/>
        <v>7181.3250748189985</v>
      </c>
      <c r="P145" s="8">
        <f t="shared" si="26"/>
        <v>2.0102900502688499</v>
      </c>
    </row>
    <row r="146" spans="1:16" x14ac:dyDescent="0.4">
      <c r="A146" s="7">
        <f t="shared" si="27"/>
        <v>44092</v>
      </c>
      <c r="B146" s="6"/>
      <c r="C146" s="6"/>
      <c r="D146" s="8">
        <f t="shared" si="20"/>
        <v>2396.9697030870711</v>
      </c>
      <c r="E146" s="8">
        <f t="shared" si="18"/>
        <v>3595.0492392127726</v>
      </c>
      <c r="F146" s="8">
        <f t="shared" si="21"/>
        <v>7183.0660907334441</v>
      </c>
      <c r="G146" s="9">
        <f t="shared" si="17"/>
        <v>93</v>
      </c>
      <c r="H146" s="6"/>
      <c r="I146" s="8">
        <f t="shared" si="19"/>
        <v>2396.9697030870711</v>
      </c>
      <c r="J146" s="8">
        <f t="shared" si="24"/>
        <v>0.17675121859338105</v>
      </c>
      <c r="K146" s="6"/>
      <c r="L146" s="8">
        <f t="shared" si="22"/>
        <v>3595.0492392127726</v>
      </c>
      <c r="M146" s="8">
        <f t="shared" si="25"/>
        <v>0.3334924553860219</v>
      </c>
      <c r="N146" s="6"/>
      <c r="O146" s="8">
        <f t="shared" si="23"/>
        <v>7183.0660907334441</v>
      </c>
      <c r="P146" s="8">
        <f t="shared" si="26"/>
        <v>1.7410159144455974</v>
      </c>
    </row>
    <row r="147" spans="1:16" x14ac:dyDescent="0.4">
      <c r="A147" s="7">
        <f t="shared" si="27"/>
        <v>44093</v>
      </c>
      <c r="B147" s="6"/>
      <c r="C147" s="6"/>
      <c r="D147" s="8">
        <f t="shared" si="20"/>
        <v>2397.1225578500853</v>
      </c>
      <c r="E147" s="8">
        <f t="shared" si="18"/>
        <v>3595.3370597221187</v>
      </c>
      <c r="F147" s="8">
        <f t="shared" si="21"/>
        <v>7184.5737955282948</v>
      </c>
      <c r="G147" s="9">
        <f t="shared" si="17"/>
        <v>94</v>
      </c>
      <c r="H147" s="6"/>
      <c r="I147" s="8">
        <f t="shared" si="19"/>
        <v>2397.1225578500853</v>
      </c>
      <c r="J147" s="8">
        <f t="shared" si="24"/>
        <v>0.15285476301414747</v>
      </c>
      <c r="K147" s="6"/>
      <c r="L147" s="8">
        <f t="shared" si="22"/>
        <v>3595.3370597221187</v>
      </c>
      <c r="M147" s="8">
        <f t="shared" si="25"/>
        <v>0.28782050934614745</v>
      </c>
      <c r="N147" s="6"/>
      <c r="O147" s="8">
        <f t="shared" si="23"/>
        <v>7184.5737955282948</v>
      </c>
      <c r="P147" s="8">
        <f t="shared" si="26"/>
        <v>1.5077047948507243</v>
      </c>
    </row>
    <row r="148" spans="1:16" x14ac:dyDescent="0.4">
      <c r="A148" s="7">
        <f t="shared" si="27"/>
        <v>44094</v>
      </c>
      <c r="B148" s="6"/>
      <c r="C148" s="6"/>
      <c r="D148" s="8">
        <f t="shared" si="20"/>
        <v>2397.2547444578449</v>
      </c>
      <c r="E148" s="8">
        <f t="shared" si="18"/>
        <v>3595.5854571968766</v>
      </c>
      <c r="F148" s="8">
        <f t="shared" si="21"/>
        <v>7185.8793756458945</v>
      </c>
      <c r="G148" s="9">
        <f t="shared" si="17"/>
        <v>95</v>
      </c>
      <c r="H148" s="6"/>
      <c r="I148" s="8">
        <f t="shared" si="19"/>
        <v>2397.2547444578449</v>
      </c>
      <c r="J148" s="8">
        <f t="shared" si="24"/>
        <v>0.13218660775964963</v>
      </c>
      <c r="K148" s="6"/>
      <c r="L148" s="8">
        <f t="shared" si="22"/>
        <v>3595.5854571968766</v>
      </c>
      <c r="M148" s="8">
        <f t="shared" si="25"/>
        <v>0.24839747475789409</v>
      </c>
      <c r="N148" s="6"/>
      <c r="O148" s="8">
        <f t="shared" si="23"/>
        <v>7185.8793756458945</v>
      </c>
      <c r="P148" s="8">
        <f t="shared" si="26"/>
        <v>1.3055801175996748</v>
      </c>
    </row>
    <row r="149" spans="1:16" x14ac:dyDescent="0.4">
      <c r="A149" s="7">
        <f t="shared" si="27"/>
        <v>44095</v>
      </c>
      <c r="B149" s="6"/>
      <c r="C149" s="6"/>
      <c r="D149" s="8">
        <f t="shared" si="20"/>
        <v>2397.3690557025375</v>
      </c>
      <c r="E149" s="8">
        <f t="shared" si="18"/>
        <v>3595.799827064181</v>
      </c>
      <c r="F149" s="8">
        <f t="shared" si="21"/>
        <v>7187.0098687310428</v>
      </c>
      <c r="G149" s="9">
        <f t="shared" si="17"/>
        <v>96</v>
      </c>
      <c r="H149" s="6"/>
      <c r="I149" s="8">
        <f t="shared" si="19"/>
        <v>2397.3690557025375</v>
      </c>
      <c r="J149" s="8">
        <f t="shared" si="24"/>
        <v>0.11431124469254428</v>
      </c>
      <c r="K149" s="6"/>
      <c r="L149" s="8">
        <f t="shared" si="22"/>
        <v>3595.799827064181</v>
      </c>
      <c r="M149" s="8">
        <f t="shared" si="25"/>
        <v>0.21436986730441276</v>
      </c>
      <c r="N149" s="6"/>
      <c r="O149" s="8">
        <f t="shared" si="23"/>
        <v>7187.0098687310428</v>
      </c>
      <c r="P149" s="8">
        <f t="shared" si="26"/>
        <v>1.1304930851483732</v>
      </c>
    </row>
    <row r="150" spans="1:16" x14ac:dyDescent="0.4">
      <c r="A150" s="7">
        <f t="shared" si="27"/>
        <v>44096</v>
      </c>
      <c r="B150" s="6"/>
      <c r="C150" s="6"/>
      <c r="D150" s="8">
        <f t="shared" si="20"/>
        <v>2397.4679074631372</v>
      </c>
      <c r="E150" s="8">
        <f t="shared" si="18"/>
        <v>3595.9848274531082</v>
      </c>
      <c r="F150" s="8">
        <f t="shared" si="21"/>
        <v>7187.9887105720445</v>
      </c>
      <c r="G150" s="9">
        <f t="shared" ref="G150:G189" si="28">G149+1</f>
        <v>97</v>
      </c>
      <c r="H150" s="6"/>
      <c r="I150" s="8">
        <f t="shared" si="19"/>
        <v>2397.4679074631372</v>
      </c>
      <c r="J150" s="8">
        <f t="shared" si="24"/>
        <v>9.8851760599700356E-2</v>
      </c>
      <c r="K150" s="6"/>
      <c r="L150" s="8">
        <f t="shared" si="22"/>
        <v>3595.9848274531082</v>
      </c>
      <c r="M150" s="8">
        <f t="shared" si="25"/>
        <v>0.18500038892716475</v>
      </c>
      <c r="N150" s="6"/>
      <c r="O150" s="8">
        <f t="shared" si="23"/>
        <v>7187.9887105720445</v>
      </c>
      <c r="P150" s="8">
        <f t="shared" si="26"/>
        <v>0.97884184100166749</v>
      </c>
    </row>
    <row r="151" spans="1:16" x14ac:dyDescent="0.4">
      <c r="A151" s="7">
        <f t="shared" si="27"/>
        <v>44097</v>
      </c>
      <c r="B151" s="6"/>
      <c r="C151" s="6"/>
      <c r="D151" s="8">
        <f t="shared" si="20"/>
        <v>2397.5533894562782</v>
      </c>
      <c r="E151" s="8">
        <f t="shared" si="18"/>
        <v>3596.1444796624273</v>
      </c>
      <c r="F151" s="8">
        <f t="shared" si="21"/>
        <v>7188.8362111911838</v>
      </c>
      <c r="G151" s="9">
        <f t="shared" si="28"/>
        <v>98</v>
      </c>
      <c r="H151" s="6"/>
      <c r="I151" s="8">
        <f t="shared" si="19"/>
        <v>2397.5533894562782</v>
      </c>
      <c r="J151" s="8">
        <f t="shared" si="24"/>
        <v>8.5481993141002022E-2</v>
      </c>
      <c r="K151" s="6"/>
      <c r="L151" s="8">
        <f t="shared" si="22"/>
        <v>3596.1444796624273</v>
      </c>
      <c r="M151" s="8">
        <f t="shared" si="25"/>
        <v>0.15965220931911972</v>
      </c>
      <c r="N151" s="6"/>
      <c r="O151" s="8">
        <f t="shared" si="23"/>
        <v>7188.8362111911838</v>
      </c>
      <c r="P151" s="8">
        <f t="shared" si="26"/>
        <v>0.84750061913928221</v>
      </c>
    </row>
    <row r="152" spans="1:16" x14ac:dyDescent="0.4">
      <c r="A152" s="7">
        <f t="shared" si="27"/>
        <v>44098</v>
      </c>
      <c r="B152" s="6"/>
      <c r="C152" s="6"/>
      <c r="D152" s="8">
        <f t="shared" si="20"/>
        <v>2397.6273091831508</v>
      </c>
      <c r="E152" s="8">
        <f t="shared" si="18"/>
        <v>3596.2822550112105</v>
      </c>
      <c r="F152" s="8">
        <f t="shared" si="21"/>
        <v>7189.5699689452777</v>
      </c>
      <c r="G152" s="9">
        <f t="shared" si="28"/>
        <v>99</v>
      </c>
      <c r="H152" s="6"/>
      <c r="I152" s="8">
        <f t="shared" si="19"/>
        <v>2397.6273091831508</v>
      </c>
      <c r="J152" s="8">
        <f t="shared" si="24"/>
        <v>7.3919726872645697E-2</v>
      </c>
      <c r="K152" s="6"/>
      <c r="L152" s="8">
        <f t="shared" si="22"/>
        <v>3596.2822550112105</v>
      </c>
      <c r="M152" s="8">
        <f t="shared" si="25"/>
        <v>0.13777534878317965</v>
      </c>
      <c r="N152" s="6"/>
      <c r="O152" s="8">
        <f t="shared" si="23"/>
        <v>7189.5699689452777</v>
      </c>
      <c r="P152" s="8">
        <f t="shared" si="26"/>
        <v>0.73375775409385824</v>
      </c>
    </row>
    <row r="153" spans="1:16" x14ac:dyDescent="0.4">
      <c r="A153" s="7">
        <f t="shared" si="27"/>
        <v>44099</v>
      </c>
      <c r="B153" s="6"/>
      <c r="C153" s="6"/>
      <c r="D153" s="8">
        <f t="shared" si="20"/>
        <v>2397.6912299771279</v>
      </c>
      <c r="E153" s="8">
        <f t="shared" si="18"/>
        <v>3596.4011498992072</v>
      </c>
      <c r="F153" s="8">
        <f t="shared" si="21"/>
        <v>7190.2052304703357</v>
      </c>
      <c r="G153" s="9">
        <f t="shared" si="28"/>
        <v>100</v>
      </c>
      <c r="H153" s="6"/>
      <c r="I153" s="8">
        <f t="shared" si="19"/>
        <v>2397.6912299771279</v>
      </c>
      <c r="J153" s="8">
        <f t="shared" si="24"/>
        <v>6.392079397710404E-2</v>
      </c>
      <c r="K153" s="6"/>
      <c r="L153" s="8">
        <f t="shared" si="22"/>
        <v>3596.4011498992072</v>
      </c>
      <c r="M153" s="8">
        <f t="shared" si="25"/>
        <v>0.11889488799670289</v>
      </c>
      <c r="N153" s="6"/>
      <c r="O153" s="8">
        <f t="shared" si="23"/>
        <v>7190.2052304703357</v>
      </c>
      <c r="P153" s="8">
        <f t="shared" si="26"/>
        <v>0.63526152505801292</v>
      </c>
    </row>
    <row r="154" spans="1:16" x14ac:dyDescent="0.4">
      <c r="A154" s="7">
        <f t="shared" si="27"/>
        <v>44100</v>
      </c>
      <c r="B154" s="6"/>
      <c r="C154" s="6"/>
      <c r="D154" s="8">
        <f t="shared" si="20"/>
        <v>2397.7465039384283</v>
      </c>
      <c r="E154" s="8">
        <f t="shared" si="18"/>
        <v>3596.5037506636108</v>
      </c>
      <c r="F154" s="8">
        <f t="shared" si="21"/>
        <v>7190.7552033749871</v>
      </c>
      <c r="G154" s="9">
        <f t="shared" si="28"/>
        <v>101</v>
      </c>
      <c r="H154" s="6"/>
      <c r="I154" s="8">
        <f t="shared" si="19"/>
        <v>2397.7465039384283</v>
      </c>
      <c r="J154" s="8">
        <f t="shared" si="24"/>
        <v>5.5273961300372321E-2</v>
      </c>
      <c r="K154" s="6"/>
      <c r="L154" s="8">
        <f t="shared" si="22"/>
        <v>3596.5037506636108</v>
      </c>
      <c r="M154" s="8">
        <f t="shared" si="25"/>
        <v>0.10260076440363264</v>
      </c>
      <c r="N154" s="6"/>
      <c r="O154" s="8">
        <f t="shared" si="23"/>
        <v>7190.7552033749871</v>
      </c>
      <c r="P154" s="8">
        <f t="shared" si="26"/>
        <v>0.54997290465144033</v>
      </c>
    </row>
    <row r="155" spans="1:16" x14ac:dyDescent="0.4">
      <c r="A155" s="7">
        <f t="shared" si="27"/>
        <v>44101</v>
      </c>
      <c r="B155" s="6"/>
      <c r="C155" s="6"/>
      <c r="D155" s="8">
        <f t="shared" si="20"/>
        <v>2397.7943004387321</v>
      </c>
      <c r="E155" s="8">
        <f t="shared" si="18"/>
        <v>3596.5922896089241</v>
      </c>
      <c r="F155" s="8">
        <f t="shared" si="21"/>
        <v>7191.2313277524281</v>
      </c>
      <c r="G155" s="9">
        <f t="shared" si="28"/>
        <v>102</v>
      </c>
      <c r="H155" s="6"/>
      <c r="I155" s="8">
        <f t="shared" si="19"/>
        <v>2397.7943004387321</v>
      </c>
      <c r="J155" s="8">
        <f t="shared" si="24"/>
        <v>4.7796500303775247E-2</v>
      </c>
      <c r="K155" s="6"/>
      <c r="L155" s="8">
        <f t="shared" si="22"/>
        <v>3596.5922896089241</v>
      </c>
      <c r="M155" s="8">
        <f t="shared" si="25"/>
        <v>8.8538945313302975E-2</v>
      </c>
      <c r="N155" s="6"/>
      <c r="O155" s="8">
        <f t="shared" si="23"/>
        <v>7191.2313277524281</v>
      </c>
      <c r="P155" s="8">
        <f t="shared" si="26"/>
        <v>0.47612437744101044</v>
      </c>
    </row>
    <row r="156" spans="1:16" x14ac:dyDescent="0.4">
      <c r="A156" s="7">
        <f t="shared" si="27"/>
        <v>44102</v>
      </c>
      <c r="B156" s="6"/>
      <c r="C156" s="6"/>
      <c r="D156" s="8">
        <f t="shared" si="20"/>
        <v>2397.835630788516</v>
      </c>
      <c r="E156" s="8">
        <f t="shared" si="18"/>
        <v>3596.668693403511</v>
      </c>
      <c r="F156" s="8">
        <f t="shared" si="21"/>
        <v>7191.6435118348018</v>
      </c>
      <c r="G156" s="9">
        <f t="shared" si="28"/>
        <v>103</v>
      </c>
      <c r="H156" s="6"/>
      <c r="I156" s="8">
        <f t="shared" si="19"/>
        <v>2397.835630788516</v>
      </c>
      <c r="J156" s="8">
        <f t="shared" si="24"/>
        <v>4.1330349783947895E-2</v>
      </c>
      <c r="K156" s="6"/>
      <c r="L156" s="8">
        <f t="shared" si="22"/>
        <v>3596.668693403511</v>
      </c>
      <c r="M156" s="8">
        <f t="shared" si="25"/>
        <v>7.6403794586894946E-2</v>
      </c>
      <c r="N156" s="6"/>
      <c r="O156" s="8">
        <f t="shared" si="23"/>
        <v>7191.6435118348018</v>
      </c>
      <c r="P156" s="8">
        <f t="shared" si="26"/>
        <v>0.41218408237364201</v>
      </c>
    </row>
    <row r="157" spans="1:16" x14ac:dyDescent="0.4">
      <c r="A157" s="7">
        <f t="shared" si="27"/>
        <v>44103</v>
      </c>
      <c r="B157" s="6"/>
      <c r="C157" s="6"/>
      <c r="D157" s="8">
        <f t="shared" si="20"/>
        <v>2397.8713695813462</v>
      </c>
      <c r="E157" s="8">
        <f t="shared" si="18"/>
        <v>3596.7346248770345</v>
      </c>
      <c r="F157" s="8">
        <f t="shared" si="21"/>
        <v>7192.0003364509421</v>
      </c>
      <c r="G157" s="9">
        <f t="shared" si="28"/>
        <v>104</v>
      </c>
      <c r="H157" s="6"/>
      <c r="I157" s="8">
        <f t="shared" si="19"/>
        <v>2397.8713695813462</v>
      </c>
      <c r="J157" s="8">
        <f t="shared" si="24"/>
        <v>3.5738792830215971E-2</v>
      </c>
      <c r="K157" s="6"/>
      <c r="L157" s="8">
        <f t="shared" si="22"/>
        <v>3596.7346248770345</v>
      </c>
      <c r="M157" s="8">
        <f t="shared" si="25"/>
        <v>6.5931473523505701E-2</v>
      </c>
      <c r="N157" s="6"/>
      <c r="O157" s="8">
        <f t="shared" si="23"/>
        <v>7192.0003364509421</v>
      </c>
      <c r="P157" s="8">
        <f t="shared" si="26"/>
        <v>0.35682461614032945</v>
      </c>
    </row>
    <row r="158" spans="1:16" x14ac:dyDescent="0.4">
      <c r="A158" s="7">
        <f t="shared" si="27"/>
        <v>44104</v>
      </c>
      <c r="B158" s="6"/>
      <c r="C158" s="6"/>
      <c r="D158" s="8">
        <f t="shared" si="20"/>
        <v>2397.9022731610426</v>
      </c>
      <c r="E158" s="8">
        <f t="shared" si="18"/>
        <v>3596.7915191143215</v>
      </c>
      <c r="F158" s="8">
        <f t="shared" si="21"/>
        <v>7192.3092323615037</v>
      </c>
      <c r="G158" s="9">
        <f t="shared" si="28"/>
        <v>105</v>
      </c>
      <c r="H158" s="6"/>
      <c r="I158" s="8">
        <f t="shared" si="19"/>
        <v>2397.9022731610426</v>
      </c>
      <c r="J158" s="8">
        <f t="shared" si="24"/>
        <v>3.0903579696314409E-2</v>
      </c>
      <c r="K158" s="6"/>
      <c r="L158" s="8">
        <f t="shared" si="22"/>
        <v>3596.7915191143215</v>
      </c>
      <c r="M158" s="8">
        <f t="shared" si="25"/>
        <v>5.689423728699694E-2</v>
      </c>
      <c r="N158" s="6"/>
      <c r="O158" s="8">
        <f t="shared" si="23"/>
        <v>7192.3092323615037</v>
      </c>
      <c r="P158" s="8">
        <f t="shared" si="26"/>
        <v>0.30889591056165955</v>
      </c>
    </row>
    <row r="159" spans="1:16" x14ac:dyDescent="0.4">
      <c r="A159" s="7">
        <f t="shared" si="27"/>
        <v>44105</v>
      </c>
      <c r="B159" s="6"/>
      <c r="C159" s="6"/>
      <c r="D159" s="8">
        <f t="shared" si="20"/>
        <v>2397.9289955982317</v>
      </c>
      <c r="E159" s="8">
        <f t="shared" si="18"/>
        <v>3596.8406146207631</v>
      </c>
      <c r="F159" s="8">
        <f t="shared" si="21"/>
        <v>7192.5766340275841</v>
      </c>
      <c r="G159" s="9">
        <f t="shared" si="28"/>
        <v>106</v>
      </c>
      <c r="H159" s="6"/>
      <c r="I159" s="8">
        <f t="shared" si="19"/>
        <v>2397.9289955982317</v>
      </c>
      <c r="J159" s="8">
        <f t="shared" si="24"/>
        <v>2.6722437189164339E-2</v>
      </c>
      <c r="K159" s="6"/>
      <c r="L159" s="8">
        <f t="shared" si="22"/>
        <v>3596.8406146207631</v>
      </c>
      <c r="M159" s="8">
        <f t="shared" si="25"/>
        <v>4.90955064415175E-2</v>
      </c>
      <c r="N159" s="6"/>
      <c r="O159" s="8">
        <f t="shared" si="23"/>
        <v>7192.5766340275841</v>
      </c>
      <c r="P159" s="8">
        <f t="shared" si="26"/>
        <v>0.26740166608033178</v>
      </c>
    </row>
    <row r="160" spans="1:16" x14ac:dyDescent="0.4">
      <c r="A160" s="7">
        <f t="shared" si="27"/>
        <v>44106</v>
      </c>
      <c r="B160" s="6"/>
      <c r="C160" s="6"/>
      <c r="D160" s="8">
        <f t="shared" si="20"/>
        <v>2397.9521025112299</v>
      </c>
      <c r="E160" s="8">
        <f t="shared" si="18"/>
        <v>3596.8829802298415</v>
      </c>
      <c r="F160" s="8">
        <f t="shared" si="21"/>
        <v>7192.8081129133079</v>
      </c>
      <c r="G160" s="9">
        <f t="shared" si="28"/>
        <v>107</v>
      </c>
      <c r="H160" s="6"/>
      <c r="I160" s="8">
        <f t="shared" si="19"/>
        <v>2397.9521025112299</v>
      </c>
      <c r="J160" s="8">
        <f t="shared" si="24"/>
        <v>2.3106912998173357E-2</v>
      </c>
      <c r="K160" s="6"/>
      <c r="L160" s="8">
        <f t="shared" si="22"/>
        <v>3596.8829802298415</v>
      </c>
      <c r="M160" s="8">
        <f t="shared" si="25"/>
        <v>4.2365609078387934E-2</v>
      </c>
      <c r="N160" s="6"/>
      <c r="O160" s="8">
        <f t="shared" si="23"/>
        <v>7192.8081129133079</v>
      </c>
      <c r="P160" s="8">
        <f t="shared" si="26"/>
        <v>0.23147888572384545</v>
      </c>
    </row>
    <row r="161" spans="1:16" x14ac:dyDescent="0.4">
      <c r="A161" s="7">
        <f t="shared" si="27"/>
        <v>44107</v>
      </c>
      <c r="B161" s="6"/>
      <c r="C161" s="6"/>
      <c r="D161" s="8">
        <f t="shared" si="20"/>
        <v>2397.9720830213623</v>
      </c>
      <c r="E161" s="8">
        <f t="shared" si="18"/>
        <v>3596.9195383327287</v>
      </c>
      <c r="F161" s="8">
        <f t="shared" si="21"/>
        <v>7193.0084930228568</v>
      </c>
      <c r="G161" s="9">
        <f t="shared" si="28"/>
        <v>108</v>
      </c>
      <c r="H161" s="6"/>
      <c r="I161" s="8">
        <f t="shared" si="19"/>
        <v>2397.9720830213623</v>
      </c>
      <c r="J161" s="8">
        <f t="shared" si="24"/>
        <v>1.9980510132427298E-2</v>
      </c>
      <c r="K161" s="6"/>
      <c r="L161" s="8">
        <f t="shared" si="22"/>
        <v>3596.9195383327287</v>
      </c>
      <c r="M161" s="8">
        <f t="shared" si="25"/>
        <v>3.6558102887283894E-2</v>
      </c>
      <c r="N161" s="6"/>
      <c r="O161" s="8">
        <f t="shared" si="23"/>
        <v>7193.0084930228568</v>
      </c>
      <c r="P161" s="8">
        <f t="shared" si="26"/>
        <v>0.20038010954885976</v>
      </c>
    </row>
    <row r="162" spans="1:16" x14ac:dyDescent="0.4">
      <c r="A162" s="7">
        <f t="shared" si="27"/>
        <v>44108</v>
      </c>
      <c r="B162" s="6"/>
      <c r="C162" s="6"/>
      <c r="D162" s="8">
        <f t="shared" si="20"/>
        <v>2397.98936009401</v>
      </c>
      <c r="E162" s="8">
        <f t="shared" si="18"/>
        <v>3596.951084931387</v>
      </c>
      <c r="F162" s="8">
        <f t="shared" si="21"/>
        <v>7193.1819510219811</v>
      </c>
      <c r="G162" s="9">
        <f t="shared" si="28"/>
        <v>109</v>
      </c>
      <c r="H162" s="6"/>
      <c r="I162" s="8">
        <f t="shared" si="19"/>
        <v>2397.98936009401</v>
      </c>
      <c r="J162" s="8">
        <f t="shared" si="24"/>
        <v>1.7277072647630121E-2</v>
      </c>
      <c r="K162" s="6"/>
      <c r="L162" s="8">
        <f t="shared" si="22"/>
        <v>3596.951084931387</v>
      </c>
      <c r="M162" s="8">
        <f t="shared" si="25"/>
        <v>3.1546598658223957E-2</v>
      </c>
      <c r="N162" s="6"/>
      <c r="O162" s="8">
        <f t="shared" si="23"/>
        <v>7193.1819510219811</v>
      </c>
      <c r="P162" s="8">
        <f t="shared" si="26"/>
        <v>0.17345799912436632</v>
      </c>
    </row>
    <row r="163" spans="1:16" x14ac:dyDescent="0.4">
      <c r="A163" s="7">
        <f t="shared" si="27"/>
        <v>44109</v>
      </c>
      <c r="B163" s="6"/>
      <c r="C163" s="6"/>
      <c r="D163" s="8">
        <f t="shared" si="20"/>
        <v>2398.0042994829323</v>
      </c>
      <c r="E163" s="8">
        <f t="shared" si="18"/>
        <v>3596.9783069485334</v>
      </c>
      <c r="F163" s="8">
        <f t="shared" si="21"/>
        <v>7193.3321029876388</v>
      </c>
      <c r="G163" s="9">
        <f t="shared" si="28"/>
        <v>110</v>
      </c>
      <c r="H163" s="6"/>
      <c r="I163" s="8">
        <f t="shared" si="19"/>
        <v>2398.0042994829323</v>
      </c>
      <c r="J163" s="8">
        <f t="shared" si="24"/>
        <v>1.4939388922357466E-2</v>
      </c>
      <c r="K163" s="6"/>
      <c r="L163" s="8">
        <f t="shared" si="22"/>
        <v>3596.9783069485334</v>
      </c>
      <c r="M163" s="8">
        <f t="shared" si="25"/>
        <v>2.7222017146414146E-2</v>
      </c>
      <c r="N163" s="6"/>
      <c r="O163" s="8">
        <f t="shared" si="23"/>
        <v>7193.3321029876388</v>
      </c>
      <c r="P163" s="8">
        <f t="shared" si="26"/>
        <v>0.15015196565764199</v>
      </c>
    </row>
    <row r="164" spans="1:16" x14ac:dyDescent="0.4">
      <c r="A164" s="7">
        <f t="shared" si="27"/>
        <v>44110</v>
      </c>
      <c r="B164" s="6"/>
      <c r="C164" s="6"/>
      <c r="D164" s="8">
        <f t="shared" si="20"/>
        <v>2398.0172174662152</v>
      </c>
      <c r="E164" s="8">
        <f t="shared" si="18"/>
        <v>3597.0017971690072</v>
      </c>
      <c r="F164" s="8">
        <f t="shared" si="21"/>
        <v>7193.4620795618093</v>
      </c>
      <c r="G164" s="9">
        <f t="shared" si="28"/>
        <v>111</v>
      </c>
      <c r="H164" s="6"/>
      <c r="I164" s="8">
        <f t="shared" si="19"/>
        <v>2398.0172174662152</v>
      </c>
      <c r="J164" s="8">
        <f t="shared" si="24"/>
        <v>1.2917983282932255E-2</v>
      </c>
      <c r="K164" s="6"/>
      <c r="L164" s="8">
        <f t="shared" si="22"/>
        <v>3597.0017971690072</v>
      </c>
      <c r="M164" s="8">
        <f t="shared" si="25"/>
        <v>2.3490220473831869E-2</v>
      </c>
      <c r="N164" s="6"/>
      <c r="O164" s="8">
        <f t="shared" si="23"/>
        <v>7193.4620795618093</v>
      </c>
      <c r="P164" s="8">
        <f t="shared" si="26"/>
        <v>0.12997657417054143</v>
      </c>
    </row>
    <row r="165" spans="1:16" x14ac:dyDescent="0.4">
      <c r="A165" s="7">
        <f t="shared" si="27"/>
        <v>44111</v>
      </c>
      <c r="B165" s="6"/>
      <c r="C165" s="6"/>
      <c r="D165" s="8">
        <f t="shared" si="20"/>
        <v>2398.0283875368686</v>
      </c>
      <c r="E165" s="8">
        <f t="shared" si="18"/>
        <v>3597.0220671360867</v>
      </c>
      <c r="F165" s="8">
        <f t="shared" si="21"/>
        <v>7193.5745910520745</v>
      </c>
      <c r="G165" s="9">
        <f t="shared" si="28"/>
        <v>112</v>
      </c>
      <c r="H165" s="6"/>
      <c r="I165" s="8">
        <f t="shared" si="19"/>
        <v>2398.0283875368686</v>
      </c>
      <c r="J165" s="8">
        <f t="shared" si="24"/>
        <v>1.1170070653406583E-2</v>
      </c>
      <c r="K165" s="6"/>
      <c r="L165" s="8">
        <f t="shared" si="22"/>
        <v>3597.0220671360867</v>
      </c>
      <c r="M165" s="8">
        <f t="shared" si="25"/>
        <v>2.0269967079457274E-2</v>
      </c>
      <c r="N165" s="6"/>
      <c r="O165" s="8">
        <f t="shared" si="23"/>
        <v>7193.5745910520745</v>
      </c>
      <c r="P165" s="8">
        <f t="shared" si="26"/>
        <v>0.11251149026520579</v>
      </c>
    </row>
    <row r="166" spans="1:16" x14ac:dyDescent="0.4">
      <c r="A166" s="7">
        <f t="shared" si="27"/>
        <v>44112</v>
      </c>
      <c r="B166" s="6"/>
      <c r="C166" s="6"/>
      <c r="D166" s="8">
        <f t="shared" si="20"/>
        <v>2398.0380461891591</v>
      </c>
      <c r="E166" s="8">
        <f t="shared" si="18"/>
        <v>3597.039558282268</v>
      </c>
      <c r="F166" s="8">
        <f t="shared" si="21"/>
        <v>7193.6719838182444</v>
      </c>
      <c r="G166" s="9">
        <f t="shared" si="28"/>
        <v>113</v>
      </c>
      <c r="H166" s="6"/>
      <c r="I166" s="8">
        <f t="shared" si="19"/>
        <v>2398.0380461891591</v>
      </c>
      <c r="J166" s="8">
        <f t="shared" si="24"/>
        <v>9.6586522904544836E-3</v>
      </c>
      <c r="K166" s="6"/>
      <c r="L166" s="8">
        <f t="shared" si="22"/>
        <v>3597.039558282268</v>
      </c>
      <c r="M166" s="8">
        <f t="shared" si="25"/>
        <v>1.7491146181328077E-2</v>
      </c>
      <c r="N166" s="6"/>
      <c r="O166" s="8">
        <f t="shared" si="23"/>
        <v>7193.6719838182444</v>
      </c>
      <c r="P166" s="8">
        <f t="shared" si="26"/>
        <v>9.7392766169832612E-2</v>
      </c>
    </row>
    <row r="167" spans="1:16" x14ac:dyDescent="0.4">
      <c r="A167" s="7">
        <f t="shared" si="27"/>
        <v>44113</v>
      </c>
      <c r="B167" s="6"/>
      <c r="C167" s="6"/>
      <c r="D167" s="8">
        <f t="shared" si="20"/>
        <v>2398.046397922762</v>
      </c>
      <c r="E167" s="8">
        <f t="shared" si="18"/>
        <v>3597.0546515359083</v>
      </c>
      <c r="F167" s="8">
        <f t="shared" si="21"/>
        <v>7193.7562891072803</v>
      </c>
      <c r="G167" s="9">
        <f t="shared" si="28"/>
        <v>114</v>
      </c>
      <c r="H167" s="6"/>
      <c r="I167" s="8">
        <f t="shared" si="19"/>
        <v>2398.046397922762</v>
      </c>
      <c r="J167" s="8">
        <f t="shared" si="24"/>
        <v>8.3517336029217404E-3</v>
      </c>
      <c r="K167" s="6"/>
      <c r="L167" s="8">
        <f t="shared" si="22"/>
        <v>3597.0546515359083</v>
      </c>
      <c r="M167" s="8">
        <f t="shared" si="25"/>
        <v>1.5093253640316107E-2</v>
      </c>
      <c r="N167" s="6"/>
      <c r="O167" s="8">
        <f t="shared" si="23"/>
        <v>7193.7562891072803</v>
      </c>
      <c r="P167" s="8">
        <f t="shared" si="26"/>
        <v>8.4305289035910391E-2</v>
      </c>
    </row>
    <row r="168" spans="1:16" x14ac:dyDescent="0.4">
      <c r="A168" s="7">
        <f t="shared" si="27"/>
        <v>44114</v>
      </c>
      <c r="B168" s="6"/>
      <c r="C168" s="6"/>
      <c r="D168" s="8">
        <f t="shared" si="20"/>
        <v>2398.0536195703776</v>
      </c>
      <c r="E168" s="8">
        <f t="shared" si="18"/>
        <v>3597.0676756122139</v>
      </c>
      <c r="F168" s="8">
        <f t="shared" si="21"/>
        <v>7193.8292653447716</v>
      </c>
      <c r="G168" s="9">
        <f t="shared" si="28"/>
        <v>115</v>
      </c>
      <c r="H168" s="6"/>
      <c r="I168" s="8">
        <f t="shared" si="19"/>
        <v>2398.0536195703776</v>
      </c>
      <c r="J168" s="8">
        <f t="shared" si="24"/>
        <v>7.2216476155517739E-3</v>
      </c>
      <c r="K168" s="6"/>
      <c r="L168" s="8">
        <f t="shared" si="22"/>
        <v>3597.0676756122139</v>
      </c>
      <c r="M168" s="8">
        <f t="shared" si="25"/>
        <v>1.3024076305555354E-2</v>
      </c>
      <c r="N168" s="6"/>
      <c r="O168" s="8">
        <f t="shared" si="23"/>
        <v>7193.8292653447716</v>
      </c>
      <c r="P168" s="8">
        <f t="shared" si="26"/>
        <v>7.2976237491275242E-2</v>
      </c>
    </row>
    <row r="169" spans="1:16" x14ac:dyDescent="0.4">
      <c r="A169" s="7">
        <f t="shared" si="27"/>
        <v>44115</v>
      </c>
      <c r="B169" s="6"/>
      <c r="C169" s="6"/>
      <c r="D169" s="8">
        <f t="shared" si="20"/>
        <v>2398.0598640402009</v>
      </c>
      <c r="E169" s="8">
        <f t="shared" si="18"/>
        <v>3597.0789141685837</v>
      </c>
      <c r="F169" s="8">
        <f t="shared" si="21"/>
        <v>7193.8924347574084</v>
      </c>
      <c r="G169" s="9">
        <f t="shared" si="28"/>
        <v>116</v>
      </c>
      <c r="H169" s="6"/>
      <c r="I169" s="8">
        <f t="shared" si="19"/>
        <v>2398.0598640402009</v>
      </c>
      <c r="J169" s="8">
        <f t="shared" si="24"/>
        <v>6.2444698232866358E-3</v>
      </c>
      <c r="K169" s="6"/>
      <c r="L169" s="8">
        <f t="shared" si="22"/>
        <v>3597.0789141685837</v>
      </c>
      <c r="M169" s="8">
        <f t="shared" si="25"/>
        <v>1.1238556369789876E-2</v>
      </c>
      <c r="N169" s="6"/>
      <c r="O169" s="8">
        <f t="shared" si="23"/>
        <v>7193.8924347574084</v>
      </c>
      <c r="P169" s="8">
        <f t="shared" si="26"/>
        <v>6.316941263685294E-2</v>
      </c>
    </row>
    <row r="170" spans="1:16" x14ac:dyDescent="0.4">
      <c r="A170" s="7">
        <f t="shared" si="27"/>
        <v>44116</v>
      </c>
      <c r="B170" s="6"/>
      <c r="C170" s="6"/>
      <c r="D170" s="8">
        <f t="shared" si="20"/>
        <v>2398.0652635523093</v>
      </c>
      <c r="E170" s="8">
        <f t="shared" si="18"/>
        <v>3597.0886119797378</v>
      </c>
      <c r="F170" s="8">
        <f t="shared" si="21"/>
        <v>7193.9471150846057</v>
      </c>
      <c r="G170" s="9">
        <f t="shared" si="28"/>
        <v>117</v>
      </c>
      <c r="H170" s="6"/>
      <c r="I170" s="8">
        <f t="shared" si="19"/>
        <v>2398.0652635523093</v>
      </c>
      <c r="J170" s="8">
        <f t="shared" si="24"/>
        <v>5.3995121083971753E-3</v>
      </c>
      <c r="K170" s="6"/>
      <c r="L170" s="8">
        <f t="shared" si="22"/>
        <v>3597.0886119797378</v>
      </c>
      <c r="M170" s="8">
        <f t="shared" si="25"/>
        <v>9.6978111541830003E-3</v>
      </c>
      <c r="N170" s="6"/>
      <c r="O170" s="8">
        <f t="shared" si="23"/>
        <v>7193.9471150846057</v>
      </c>
      <c r="P170" s="8">
        <f t="shared" si="26"/>
        <v>5.4680327197274892E-2</v>
      </c>
    </row>
    <row r="171" spans="1:16" x14ac:dyDescent="0.4">
      <c r="A171" s="7">
        <f t="shared" si="27"/>
        <v>44117</v>
      </c>
      <c r="B171" s="6"/>
      <c r="C171" s="6"/>
      <c r="D171" s="8">
        <f t="shared" si="20"/>
        <v>2398.0699324373677</v>
      </c>
      <c r="E171" s="8">
        <f t="shared" si="18"/>
        <v>3597.0969802668246</v>
      </c>
      <c r="F171" s="8">
        <f t="shared" si="21"/>
        <v>7193.9944470364935</v>
      </c>
      <c r="G171" s="9">
        <f t="shared" si="28"/>
        <v>118</v>
      </c>
      <c r="H171" s="6"/>
      <c r="I171" s="8">
        <f t="shared" si="19"/>
        <v>2398.0699324373677</v>
      </c>
      <c r="J171" s="8">
        <f t="shared" si="24"/>
        <v>4.6688850584359898E-3</v>
      </c>
      <c r="K171" s="6"/>
      <c r="L171" s="8">
        <f t="shared" si="22"/>
        <v>3597.0969802668246</v>
      </c>
      <c r="M171" s="8">
        <f t="shared" si="25"/>
        <v>8.3682870867960446E-3</v>
      </c>
      <c r="N171" s="6"/>
      <c r="O171" s="8">
        <f t="shared" si="23"/>
        <v>7193.9944470364935</v>
      </c>
      <c r="P171" s="8">
        <f t="shared" si="26"/>
        <v>4.7331951887827017E-2</v>
      </c>
    </row>
    <row r="172" spans="1:16" x14ac:dyDescent="0.4">
      <c r="A172" s="7">
        <f t="shared" si="27"/>
        <v>44118</v>
      </c>
      <c r="B172" s="6"/>
      <c r="C172" s="6"/>
      <c r="D172" s="8">
        <f t="shared" si="20"/>
        <v>2398.0739695568086</v>
      </c>
      <c r="E172" s="8">
        <f t="shared" si="18"/>
        <v>3597.1042012963362</v>
      </c>
      <c r="F172" s="8">
        <f t="shared" si="21"/>
        <v>7194.0354180678451</v>
      </c>
      <c r="G172" s="9">
        <f t="shared" si="28"/>
        <v>119</v>
      </c>
      <c r="H172" s="6"/>
      <c r="I172" s="8">
        <f t="shared" si="19"/>
        <v>2398.0739695568086</v>
      </c>
      <c r="J172" s="8">
        <f t="shared" si="24"/>
        <v>4.0371194409090094E-3</v>
      </c>
      <c r="K172" s="6"/>
      <c r="L172" s="8">
        <f t="shared" si="22"/>
        <v>3597.1042012963362</v>
      </c>
      <c r="M172" s="8">
        <f t="shared" si="25"/>
        <v>7.2210295115837653E-3</v>
      </c>
      <c r="N172" s="6"/>
      <c r="O172" s="8">
        <f t="shared" si="23"/>
        <v>7194.0354180678451</v>
      </c>
      <c r="P172" s="8">
        <f t="shared" si="26"/>
        <v>4.0971031351546117E-2</v>
      </c>
    </row>
    <row r="173" spans="1:16" x14ac:dyDescent="0.4">
      <c r="A173" s="7">
        <f t="shared" si="27"/>
        <v>44119</v>
      </c>
      <c r="B173" s="6"/>
      <c r="C173" s="6"/>
      <c r="D173" s="8">
        <f t="shared" si="20"/>
        <v>2398.0774603956638</v>
      </c>
      <c r="E173" s="8">
        <f t="shared" si="18"/>
        <v>3597.1104323488435</v>
      </c>
      <c r="F173" s="8">
        <f t="shared" si="21"/>
        <v>7194.0708829615178</v>
      </c>
      <c r="G173" s="9">
        <f t="shared" si="28"/>
        <v>120</v>
      </c>
      <c r="H173" s="6"/>
      <c r="I173" s="8">
        <f t="shared" si="19"/>
        <v>2398.0774603956638</v>
      </c>
      <c r="J173" s="8">
        <f t="shared" si="24"/>
        <v>3.4908388552139513E-3</v>
      </c>
      <c r="K173" s="6"/>
      <c r="L173" s="8">
        <f t="shared" si="22"/>
        <v>3597.1104323488435</v>
      </c>
      <c r="M173" s="8">
        <f t="shared" si="25"/>
        <v>6.2310525072462042E-3</v>
      </c>
      <c r="N173" s="6"/>
      <c r="O173" s="8">
        <f t="shared" si="23"/>
        <v>7194.0708829615178</v>
      </c>
      <c r="P173" s="8">
        <f t="shared" si="26"/>
        <v>3.5464893672724429E-2</v>
      </c>
    </row>
    <row r="174" spans="1:16" x14ac:dyDescent="0.4">
      <c r="A174" s="7">
        <f t="shared" si="27"/>
        <v>44120</v>
      </c>
      <c r="B174" s="6"/>
      <c r="C174" s="6"/>
      <c r="D174" s="8">
        <f t="shared" si="20"/>
        <v>2398.0804788723071</v>
      </c>
      <c r="E174" s="8">
        <f t="shared" si="18"/>
        <v>3597.1158091438515</v>
      </c>
      <c r="F174" s="8">
        <f t="shared" si="21"/>
        <v>7194.1015816489962</v>
      </c>
      <c r="G174" s="9">
        <f t="shared" si="28"/>
        <v>121</v>
      </c>
      <c r="H174" s="6"/>
      <c r="I174" s="8">
        <f t="shared" si="19"/>
        <v>2398.0804788723071</v>
      </c>
      <c r="J174" s="8">
        <f t="shared" si="24"/>
        <v>3.0184766433194454E-3</v>
      </c>
      <c r="K174" s="6"/>
      <c r="L174" s="8">
        <f t="shared" si="22"/>
        <v>3597.1158091438515</v>
      </c>
      <c r="M174" s="8">
        <f t="shared" si="25"/>
        <v>5.3767950080327864E-3</v>
      </c>
      <c r="N174" s="6"/>
      <c r="O174" s="8">
        <f t="shared" si="23"/>
        <v>7194.1015816489962</v>
      </c>
      <c r="P174" s="8">
        <f t="shared" si="26"/>
        <v>3.0698687478434294E-2</v>
      </c>
    </row>
    <row r="175" spans="1:16" x14ac:dyDescent="0.4">
      <c r="A175" s="7">
        <f t="shared" si="27"/>
        <v>44121</v>
      </c>
      <c r="B175" s="6"/>
      <c r="C175" s="6"/>
      <c r="D175" s="8">
        <f t="shared" si="20"/>
        <v>2398.0830889033841</v>
      </c>
      <c r="E175" s="8">
        <f t="shared" si="18"/>
        <v>3597.1204487952982</v>
      </c>
      <c r="F175" s="8">
        <f t="shared" si="21"/>
        <v>7194.1281546385208</v>
      </c>
      <c r="G175" s="9">
        <f t="shared" si="28"/>
        <v>122</v>
      </c>
      <c r="H175" s="6"/>
      <c r="I175" s="8">
        <f t="shared" si="19"/>
        <v>2398.0830889033841</v>
      </c>
      <c r="J175" s="8">
        <f t="shared" si="24"/>
        <v>2.6100310769834323E-3</v>
      </c>
      <c r="K175" s="6"/>
      <c r="L175" s="8">
        <f t="shared" si="22"/>
        <v>3597.1204487952982</v>
      </c>
      <c r="M175" s="8">
        <f t="shared" si="25"/>
        <v>4.6396514467232919E-3</v>
      </c>
      <c r="N175" s="6"/>
      <c r="O175" s="8">
        <f t="shared" si="23"/>
        <v>7194.1281546385208</v>
      </c>
      <c r="P175" s="8">
        <f t="shared" si="26"/>
        <v>2.6572989524538571E-2</v>
      </c>
    </row>
    <row r="176" spans="1:16" x14ac:dyDescent="0.4">
      <c r="A176" s="7">
        <f t="shared" si="27"/>
        <v>44122</v>
      </c>
      <c r="B176" s="6"/>
      <c r="C176" s="6"/>
      <c r="D176" s="8">
        <f t="shared" si="20"/>
        <v>2398.0853457570443</v>
      </c>
      <c r="E176" s="8">
        <f t="shared" si="18"/>
        <v>3597.1244523619748</v>
      </c>
      <c r="F176" s="8">
        <f t="shared" si="21"/>
        <v>7194.1511563716504</v>
      </c>
      <c r="G176" s="9">
        <f t="shared" si="28"/>
        <v>123</v>
      </c>
      <c r="H176" s="6"/>
      <c r="I176" s="8">
        <f t="shared" si="19"/>
        <v>2398.0853457570443</v>
      </c>
      <c r="J176" s="8">
        <f t="shared" si="24"/>
        <v>2.2568536601283995E-3</v>
      </c>
      <c r="K176" s="6"/>
      <c r="L176" s="8">
        <f t="shared" si="22"/>
        <v>3597.1244523619748</v>
      </c>
      <c r="M176" s="8">
        <f t="shared" si="25"/>
        <v>4.003566676601622E-3</v>
      </c>
      <c r="N176" s="6"/>
      <c r="O176" s="8">
        <f t="shared" si="23"/>
        <v>7194.1511563716504</v>
      </c>
      <c r="P176" s="8">
        <f t="shared" si="26"/>
        <v>2.3001733129603963E-2</v>
      </c>
    </row>
    <row r="177" spans="1:16" x14ac:dyDescent="0.4">
      <c r="A177" s="7">
        <f t="shared" si="27"/>
        <v>44123</v>
      </c>
      <c r="B177" s="6"/>
      <c r="C177" s="6"/>
      <c r="D177" s="8">
        <f t="shared" si="20"/>
        <v>2398.0872972230977</v>
      </c>
      <c r="E177" s="8">
        <f t="shared" si="18"/>
        <v>3597.1279070483974</v>
      </c>
      <c r="F177" s="8">
        <f t="shared" si="21"/>
        <v>7194.171066786188</v>
      </c>
      <c r="G177" s="9">
        <f t="shared" si="28"/>
        <v>124</v>
      </c>
      <c r="H177" s="6"/>
      <c r="I177" s="8">
        <f t="shared" si="19"/>
        <v>2398.0872972230977</v>
      </c>
      <c r="J177" s="8">
        <f t="shared" si="24"/>
        <v>1.9514660534696304E-3</v>
      </c>
      <c r="K177" s="6"/>
      <c r="L177" s="8">
        <f t="shared" si="22"/>
        <v>3597.1279070483974</v>
      </c>
      <c r="M177" s="8">
        <f t="shared" si="25"/>
        <v>3.4546864226285834E-3</v>
      </c>
      <c r="N177" s="6"/>
      <c r="O177" s="8">
        <f t="shared" si="23"/>
        <v>7194.171066786188</v>
      </c>
      <c r="P177" s="8">
        <f t="shared" si="26"/>
        <v>1.9910414537662291E-2</v>
      </c>
    </row>
    <row r="178" spans="1:16" x14ac:dyDescent="0.4">
      <c r="A178" s="7">
        <f t="shared" si="27"/>
        <v>44124</v>
      </c>
      <c r="B178" s="6"/>
      <c r="C178" s="6"/>
      <c r="D178" s="8">
        <f t="shared" si="20"/>
        <v>2398.0889846248642</v>
      </c>
      <c r="E178" s="8">
        <f t="shared" si="18"/>
        <v>3597.1308881040027</v>
      </c>
      <c r="F178" s="8">
        <f t="shared" si="21"/>
        <v>7194.1883013261695</v>
      </c>
      <c r="G178" s="9">
        <f t="shared" si="28"/>
        <v>125</v>
      </c>
      <c r="H178" s="6"/>
      <c r="I178" s="8">
        <f t="shared" si="19"/>
        <v>2398.0889846248642</v>
      </c>
      <c r="J178" s="8">
        <f t="shared" si="24"/>
        <v>1.6874017665031715E-3</v>
      </c>
      <c r="K178" s="6"/>
      <c r="L178" s="8">
        <f t="shared" si="22"/>
        <v>3597.1308881040027</v>
      </c>
      <c r="M178" s="8">
        <f t="shared" si="25"/>
        <v>2.981055605232541E-3</v>
      </c>
      <c r="N178" s="6"/>
      <c r="O178" s="8">
        <f t="shared" si="23"/>
        <v>7194.1883013261695</v>
      </c>
      <c r="P178" s="8">
        <f t="shared" si="26"/>
        <v>1.7234539981473063E-2</v>
      </c>
    </row>
    <row r="179" spans="1:16" x14ac:dyDescent="0.4">
      <c r="A179" s="7">
        <f t="shared" si="27"/>
        <v>44125</v>
      </c>
      <c r="B179" s="6"/>
      <c r="C179" s="6"/>
      <c r="D179" s="8">
        <f t="shared" si="20"/>
        <v>2398.0904436941278</v>
      </c>
      <c r="E179" s="8">
        <f t="shared" si="18"/>
        <v>3597.1334604620279</v>
      </c>
      <c r="F179" s="8">
        <f t="shared" si="21"/>
        <v>7194.2032196073387</v>
      </c>
      <c r="G179" s="9">
        <f t="shared" si="28"/>
        <v>126</v>
      </c>
      <c r="H179" s="6"/>
      <c r="I179" s="8">
        <f t="shared" si="19"/>
        <v>2398.0904436941278</v>
      </c>
      <c r="J179" s="8">
        <f t="shared" si="24"/>
        <v>1.459069263546553E-3</v>
      </c>
      <c r="K179" s="6"/>
      <c r="L179" s="8">
        <f t="shared" si="22"/>
        <v>3597.1334604620279</v>
      </c>
      <c r="M179" s="8">
        <f t="shared" si="25"/>
        <v>2.5723580251906242E-3</v>
      </c>
      <c r="N179" s="6"/>
      <c r="O179" s="8">
        <f t="shared" si="23"/>
        <v>7194.2032196073387</v>
      </c>
      <c r="P179" s="8">
        <f t="shared" si="26"/>
        <v>1.4918281169229886E-2</v>
      </c>
    </row>
    <row r="180" spans="1:16" x14ac:dyDescent="0.4">
      <c r="A180" s="7">
        <f t="shared" si="27"/>
        <v>44126</v>
      </c>
      <c r="B180" s="6"/>
      <c r="C180" s="6"/>
      <c r="D180" s="8">
        <f t="shared" si="20"/>
        <v>2398.0917053277112</v>
      </c>
      <c r="E180" s="8">
        <f t="shared" ref="E180:E243" si="29">L180</f>
        <v>3597.1356801537363</v>
      </c>
      <c r="F180" s="8">
        <f t="shared" si="21"/>
        <v>7194.2161329186074</v>
      </c>
      <c r="G180" s="9">
        <f t="shared" si="28"/>
        <v>127</v>
      </c>
      <c r="H180" s="6"/>
      <c r="I180" s="8">
        <f t="shared" ref="I180:I243" si="30">$H$40/(1+$H$41*EXP(-$H$42*G180))</f>
        <v>2398.0917053277112</v>
      </c>
      <c r="J180" s="8">
        <f t="shared" si="24"/>
        <v>1.2616335834536585E-3</v>
      </c>
      <c r="K180" s="6"/>
      <c r="L180" s="8">
        <f t="shared" si="22"/>
        <v>3597.1356801537363</v>
      </c>
      <c r="M180" s="8">
        <f t="shared" si="25"/>
        <v>2.2196917084329471E-3</v>
      </c>
      <c r="N180" s="6"/>
      <c r="O180" s="8">
        <f t="shared" si="23"/>
        <v>7194.2161329186074</v>
      </c>
      <c r="P180" s="8">
        <f t="shared" si="26"/>
        <v>1.2913311268675898E-2</v>
      </c>
    </row>
    <row r="181" spans="1:16" x14ac:dyDescent="0.4">
      <c r="A181" s="7">
        <f t="shared" si="27"/>
        <v>44127</v>
      </c>
      <c r="B181" s="6"/>
      <c r="C181" s="6"/>
      <c r="D181" s="8">
        <f t="shared" ref="D181:D244" si="31">I181</f>
        <v>2398.0927962416895</v>
      </c>
      <c r="E181" s="8">
        <f t="shared" si="29"/>
        <v>3597.1375955287858</v>
      </c>
      <c r="F181" s="8">
        <f t="shared" ref="F181:F244" si="32">O181</f>
        <v>7194.2273107157898</v>
      </c>
      <c r="G181" s="9">
        <f t="shared" si="28"/>
        <v>128</v>
      </c>
      <c r="H181" s="6"/>
      <c r="I181" s="8">
        <f t="shared" si="30"/>
        <v>2398.0927962416895</v>
      </c>
      <c r="J181" s="8">
        <f t="shared" si="24"/>
        <v>1.0909139782597777E-3</v>
      </c>
      <c r="K181" s="6"/>
      <c r="L181" s="8">
        <f t="shared" ref="L181:L189" si="33">L$40/(1+L$41*EXP(-L$42*$G181))</f>
        <v>3597.1375955287858</v>
      </c>
      <c r="M181" s="8">
        <f t="shared" si="25"/>
        <v>1.9153750495206623E-3</v>
      </c>
      <c r="N181" s="6"/>
      <c r="O181" s="8">
        <f t="shared" ref="O181:O189" si="34">O$40/(1+O$41*EXP(-O$42*$G181))</f>
        <v>7194.2273107157898</v>
      </c>
      <c r="P181" s="8">
        <f t="shared" si="26"/>
        <v>1.117779718242673E-2</v>
      </c>
    </row>
    <row r="182" spans="1:16" x14ac:dyDescent="0.4">
      <c r="A182" s="7">
        <f t="shared" si="27"/>
        <v>44128</v>
      </c>
      <c r="B182" s="6"/>
      <c r="C182" s="6"/>
      <c r="D182" s="8">
        <f t="shared" si="31"/>
        <v>2398.0937395370847</v>
      </c>
      <c r="E182" s="8">
        <f t="shared" si="29"/>
        <v>3597.1392483083087</v>
      </c>
      <c r="F182" s="8">
        <f t="shared" si="32"/>
        <v>7194.2369862429277</v>
      </c>
      <c r="G182" s="9">
        <f t="shared" si="28"/>
        <v>129</v>
      </c>
      <c r="H182" s="6"/>
      <c r="I182" s="8">
        <f t="shared" si="30"/>
        <v>2398.0937395370847</v>
      </c>
      <c r="J182" s="8">
        <f t="shared" ref="J182:J245" si="35">I182-I181</f>
        <v>9.4329539524551365E-4</v>
      </c>
      <c r="K182" s="6"/>
      <c r="L182" s="8">
        <f t="shared" si="33"/>
        <v>3597.1392483083087</v>
      </c>
      <c r="M182" s="8">
        <f t="shared" ref="M182:M245" si="36">L182-L181</f>
        <v>1.6527795228284958E-3</v>
      </c>
      <c r="N182" s="6"/>
      <c r="O182" s="8">
        <f t="shared" si="34"/>
        <v>7194.2369862429277</v>
      </c>
      <c r="P182" s="8">
        <f t="shared" ref="P182:P245" si="37">O182-O181</f>
        <v>9.6755271379151964E-3</v>
      </c>
    </row>
    <row r="183" spans="1:16" x14ac:dyDescent="0.4">
      <c r="A183" s="7">
        <f t="shared" si="27"/>
        <v>44129</v>
      </c>
      <c r="B183" s="6"/>
      <c r="C183" s="6"/>
      <c r="D183" s="8">
        <f t="shared" si="31"/>
        <v>2398.0945551890227</v>
      </c>
      <c r="E183" s="8">
        <f t="shared" si="29"/>
        <v>3597.1406744936298</v>
      </c>
      <c r="F183" s="8">
        <f t="shared" si="32"/>
        <v>7194.2453613983726</v>
      </c>
      <c r="G183" s="9">
        <f t="shared" si="28"/>
        <v>130</v>
      </c>
      <c r="H183" s="6"/>
      <c r="I183" s="8">
        <f t="shared" si="30"/>
        <v>2398.0945551890227</v>
      </c>
      <c r="J183" s="8">
        <f t="shared" si="35"/>
        <v>8.1565193795540836E-4</v>
      </c>
      <c r="K183" s="6"/>
      <c r="L183" s="8">
        <f t="shared" si="33"/>
        <v>3597.1406744936298</v>
      </c>
      <c r="M183" s="8">
        <f t="shared" si="36"/>
        <v>1.4261853211792186E-3</v>
      </c>
      <c r="N183" s="6"/>
      <c r="O183" s="8">
        <f t="shared" si="34"/>
        <v>7194.2453613983726</v>
      </c>
      <c r="P183" s="8">
        <f t="shared" si="37"/>
        <v>8.3751554448099341E-3</v>
      </c>
    </row>
    <row r="184" spans="1:16" x14ac:dyDescent="0.4">
      <c r="A184" s="7">
        <f t="shared" ref="A184:A189" si="38">A183+1</f>
        <v>44130</v>
      </c>
      <c r="B184" s="6"/>
      <c r="C184" s="6"/>
      <c r="D184" s="8">
        <f t="shared" si="31"/>
        <v>2398.0952604697027</v>
      </c>
      <c r="E184" s="8">
        <f t="shared" si="29"/>
        <v>3597.1419051504122</v>
      </c>
      <c r="F184" s="8">
        <f t="shared" si="32"/>
        <v>7194.25261094706</v>
      </c>
      <c r="G184" s="9">
        <f t="shared" si="28"/>
        <v>131</v>
      </c>
      <c r="H184" s="6"/>
      <c r="I184" s="8">
        <f t="shared" si="30"/>
        <v>2398.0952604697027</v>
      </c>
      <c r="J184" s="8">
        <f t="shared" si="35"/>
        <v>7.0528067999475752E-4</v>
      </c>
      <c r="K184" s="6"/>
      <c r="L184" s="8">
        <f t="shared" si="33"/>
        <v>3597.1419051504122</v>
      </c>
      <c r="M184" s="8">
        <f t="shared" si="36"/>
        <v>1.2306567823543446E-3</v>
      </c>
      <c r="N184" s="6"/>
      <c r="O184" s="8">
        <f t="shared" si="34"/>
        <v>7194.25261094706</v>
      </c>
      <c r="P184" s="8">
        <f t="shared" si="37"/>
        <v>7.2495486874686321E-3</v>
      </c>
    </row>
    <row r="185" spans="1:16" x14ac:dyDescent="0.4">
      <c r="A185" s="7">
        <f t="shared" si="38"/>
        <v>44131</v>
      </c>
      <c r="B185" s="6"/>
      <c r="C185" s="6"/>
      <c r="D185" s="8">
        <f t="shared" si="31"/>
        <v>2398.0958703141373</v>
      </c>
      <c r="E185" s="8">
        <f t="shared" si="29"/>
        <v>3597.1429670853113</v>
      </c>
      <c r="F185" s="8">
        <f t="shared" si="32"/>
        <v>7194.2588861668064</v>
      </c>
      <c r="G185" s="9">
        <f t="shared" si="28"/>
        <v>132</v>
      </c>
      <c r="H185" s="6"/>
      <c r="I185" s="8">
        <f t="shared" si="30"/>
        <v>2398.0958703141373</v>
      </c>
      <c r="J185" s="8">
        <f t="shared" si="35"/>
        <v>6.0984443462075433E-4</v>
      </c>
      <c r="K185" s="6"/>
      <c r="L185" s="8">
        <f t="shared" si="33"/>
        <v>3597.1429670853113</v>
      </c>
      <c r="M185" s="8">
        <f t="shared" si="36"/>
        <v>1.06193489909856E-3</v>
      </c>
      <c r="N185" s="6"/>
      <c r="O185" s="8">
        <f t="shared" si="34"/>
        <v>7194.2588861668064</v>
      </c>
      <c r="P185" s="8">
        <f t="shared" si="37"/>
        <v>6.2752197463851189E-3</v>
      </c>
    </row>
    <row r="186" spans="1:16" x14ac:dyDescent="0.4">
      <c r="A186" s="7">
        <f t="shared" si="38"/>
        <v>44132</v>
      </c>
      <c r="B186" s="6"/>
      <c r="C186" s="6"/>
      <c r="D186" s="8">
        <f t="shared" si="31"/>
        <v>2398.0963976364046</v>
      </c>
      <c r="E186" s="8">
        <f t="shared" si="29"/>
        <v>3597.143883429856</v>
      </c>
      <c r="F186" s="8">
        <f t="shared" si="32"/>
        <v>7194.2643180046534</v>
      </c>
      <c r="G186" s="9">
        <f t="shared" si="28"/>
        <v>133</v>
      </c>
      <c r="H186" s="6"/>
      <c r="I186" s="8">
        <f t="shared" si="30"/>
        <v>2398.0963976364046</v>
      </c>
      <c r="J186" s="8">
        <f t="shared" si="35"/>
        <v>5.2732226731677656E-4</v>
      </c>
      <c r="K186" s="6"/>
      <c r="L186" s="8">
        <f t="shared" si="33"/>
        <v>3597.143883429856</v>
      </c>
      <c r="M186" s="8">
        <f t="shared" si="36"/>
        <v>9.1634454474842642E-4</v>
      </c>
      <c r="N186" s="6"/>
      <c r="O186" s="8">
        <f t="shared" si="34"/>
        <v>7194.2643180046534</v>
      </c>
      <c r="P186" s="8">
        <f t="shared" si="37"/>
        <v>5.4318378470270545E-3</v>
      </c>
    </row>
    <row r="187" spans="1:16" x14ac:dyDescent="0.4">
      <c r="A187" s="7">
        <f t="shared" si="38"/>
        <v>44133</v>
      </c>
      <c r="B187" s="6"/>
      <c r="C187" s="6"/>
      <c r="D187" s="8">
        <f t="shared" si="31"/>
        <v>2398.096853603106</v>
      </c>
      <c r="E187" s="8">
        <f t="shared" si="29"/>
        <v>3597.1446741443006</v>
      </c>
      <c r="F187" s="8">
        <f t="shared" si="32"/>
        <v>7194.2690198090704</v>
      </c>
      <c r="G187" s="9">
        <f t="shared" si="28"/>
        <v>134</v>
      </c>
      <c r="H187" s="6"/>
      <c r="I187" s="8">
        <f t="shared" si="30"/>
        <v>2398.096853603106</v>
      </c>
      <c r="J187" s="8">
        <f t="shared" si="35"/>
        <v>4.5596670133818407E-4</v>
      </c>
      <c r="K187" s="6"/>
      <c r="L187" s="8">
        <f t="shared" si="33"/>
        <v>3597.1446741443006</v>
      </c>
      <c r="M187" s="8">
        <f t="shared" si="36"/>
        <v>7.9071444451983552E-4</v>
      </c>
      <c r="N187" s="6"/>
      <c r="O187" s="8">
        <f t="shared" si="34"/>
        <v>7194.2690198090704</v>
      </c>
      <c r="P187" s="8">
        <f t="shared" si="37"/>
        <v>4.7018044169817585E-3</v>
      </c>
    </row>
    <row r="188" spans="1:16" x14ac:dyDescent="0.4">
      <c r="A188" s="7">
        <f t="shared" si="38"/>
        <v>44134</v>
      </c>
      <c r="B188" s="6"/>
      <c r="C188" s="6"/>
      <c r="D188" s="8">
        <f t="shared" si="31"/>
        <v>2398.0972478698272</v>
      </c>
      <c r="E188" s="8">
        <f t="shared" si="29"/>
        <v>3597.145356452384</v>
      </c>
      <c r="F188" s="8">
        <f t="shared" si="32"/>
        <v>7194.2730896950352</v>
      </c>
      <c r="G188" s="9">
        <f t="shared" si="28"/>
        <v>135</v>
      </c>
      <c r="H188" s="6"/>
      <c r="I188" s="8">
        <f t="shared" si="30"/>
        <v>2398.0972478698272</v>
      </c>
      <c r="J188" s="8">
        <f t="shared" si="35"/>
        <v>3.9426672128684004E-4</v>
      </c>
      <c r="K188" s="6"/>
      <c r="L188" s="8">
        <f t="shared" si="33"/>
        <v>3597.145356452384</v>
      </c>
      <c r="M188" s="8">
        <f t="shared" si="36"/>
        <v>6.8230808346925187E-4</v>
      </c>
      <c r="N188" s="6"/>
      <c r="O188" s="8">
        <f t="shared" si="34"/>
        <v>7194.2730896950352</v>
      </c>
      <c r="P188" s="8">
        <f t="shared" si="37"/>
        <v>4.0698859647818608E-3</v>
      </c>
    </row>
    <row r="189" spans="1:16" x14ac:dyDescent="0.4">
      <c r="A189" s="7">
        <f t="shared" si="38"/>
        <v>44135</v>
      </c>
      <c r="B189" s="6"/>
      <c r="C189" s="6"/>
      <c r="D189" s="8">
        <f t="shared" si="31"/>
        <v>2398.0975887855993</v>
      </c>
      <c r="E189" s="8">
        <f t="shared" si="29"/>
        <v>3597.1459452165054</v>
      </c>
      <c r="F189" s="8">
        <f t="shared" si="32"/>
        <v>7194.2766125912585</v>
      </c>
      <c r="G189" s="9">
        <f t="shared" si="28"/>
        <v>136</v>
      </c>
      <c r="H189" s="6"/>
      <c r="I189" s="8">
        <f t="shared" si="30"/>
        <v>2398.0975887855993</v>
      </c>
      <c r="J189" s="8">
        <f t="shared" si="35"/>
        <v>3.4091577208528179E-4</v>
      </c>
      <c r="K189" s="6"/>
      <c r="L189" s="8">
        <f t="shared" si="33"/>
        <v>3597.1459452165054</v>
      </c>
      <c r="M189" s="8">
        <f t="shared" si="36"/>
        <v>5.8876412140307366E-4</v>
      </c>
      <c r="N189" s="6"/>
      <c r="O189" s="8">
        <f t="shared" si="34"/>
        <v>7194.2766125912585</v>
      </c>
      <c r="P189" s="8">
        <f t="shared" si="37"/>
        <v>3.5228962233304628E-3</v>
      </c>
    </row>
    <row r="190" spans="1:16" x14ac:dyDescent="0.4">
      <c r="A190" s="1"/>
      <c r="D190" s="3"/>
      <c r="E190" s="3"/>
      <c r="F190" s="3"/>
      <c r="I190" s="3"/>
      <c r="J190" s="3"/>
      <c r="M190" s="3"/>
      <c r="P190" s="3"/>
    </row>
  </sheetData>
  <phoneticPr fontId="1"/>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10ABE-E027-4B17-9562-401A3FC04851}">
  <dimension ref="A1:R190"/>
  <sheetViews>
    <sheetView zoomScaleNormal="100" workbookViewId="0">
      <selection activeCell="P24" sqref="P24"/>
    </sheetView>
  </sheetViews>
  <sheetFormatPr defaultRowHeight="18.75" x14ac:dyDescent="0.4"/>
  <cols>
    <col min="1" max="1" width="9" customWidth="1"/>
    <col min="7" max="7" width="6.625" customWidth="1"/>
    <col min="11" max="11" width="6.625" customWidth="1"/>
    <col min="14" max="14" width="6.625" customWidth="1"/>
  </cols>
  <sheetData>
    <row r="1" spans="1:1" ht="24" x14ac:dyDescent="0.5">
      <c r="A1" s="5" t="s">
        <v>54</v>
      </c>
    </row>
    <row r="25" spans="1:16" x14ac:dyDescent="0.4">
      <c r="A25" t="s">
        <v>61</v>
      </c>
    </row>
    <row r="26" spans="1:16" x14ac:dyDescent="0.4">
      <c r="A26" t="s">
        <v>57</v>
      </c>
    </row>
    <row r="27" spans="1:16" x14ac:dyDescent="0.4">
      <c r="A27" t="s">
        <v>58</v>
      </c>
    </row>
    <row r="31" spans="1:16" x14ac:dyDescent="0.4">
      <c r="G31" s="15" t="s">
        <v>42</v>
      </c>
      <c r="H31" s="15"/>
      <c r="I31" s="15"/>
      <c r="J31" s="15"/>
      <c r="K31" s="15"/>
      <c r="L31" s="15"/>
      <c r="M31" s="15"/>
      <c r="N31" s="15"/>
      <c r="O31" s="15"/>
      <c r="P31" s="15"/>
    </row>
    <row r="32" spans="1:16" x14ac:dyDescent="0.4">
      <c r="A32" t="s">
        <v>49</v>
      </c>
      <c r="D32" s="4">
        <v>8824394</v>
      </c>
      <c r="G32" t="s">
        <v>63</v>
      </c>
      <c r="K32" t="s">
        <v>64</v>
      </c>
      <c r="N32" t="s">
        <v>65</v>
      </c>
    </row>
    <row r="33" spans="1:16" x14ac:dyDescent="0.4">
      <c r="A33" t="s">
        <v>47</v>
      </c>
      <c r="G33" s="2" t="s">
        <v>9</v>
      </c>
      <c r="H33">
        <v>11</v>
      </c>
    </row>
    <row r="34" spans="1:16" x14ac:dyDescent="0.4">
      <c r="A34" s="13" t="s">
        <v>24</v>
      </c>
      <c r="B34" s="13" t="s">
        <v>27</v>
      </c>
      <c r="C34" s="13" t="s">
        <v>26</v>
      </c>
      <c r="D34" s="13" t="s">
        <v>25</v>
      </c>
      <c r="G34" s="2" t="s">
        <v>3</v>
      </c>
      <c r="H34">
        <f>SUM(H52:H62)</f>
        <v>0.95172156303735234</v>
      </c>
      <c r="K34" s="16" t="s">
        <v>67</v>
      </c>
      <c r="L34" s="16"/>
      <c r="M34" s="16"/>
      <c r="N34" s="16"/>
      <c r="O34" s="16"/>
      <c r="P34" s="16"/>
    </row>
    <row r="35" spans="1:16" x14ac:dyDescent="0.4">
      <c r="A35" s="17">
        <v>2E-3</v>
      </c>
      <c r="B35" s="18">
        <f t="shared" ref="B35:B42" si="0">$D$32*A35</f>
        <v>17648.788</v>
      </c>
      <c r="C35" s="19">
        <v>0.05</v>
      </c>
      <c r="D35" s="20">
        <f t="shared" ref="D35:D42" si="1">B35*C35</f>
        <v>882.43940000000009</v>
      </c>
      <c r="G35" s="2" t="s">
        <v>4</v>
      </c>
      <c r="H35">
        <f>SUM(H63:H73)</f>
        <v>0.19582155923965158</v>
      </c>
      <c r="K35" s="16" t="s">
        <v>68</v>
      </c>
      <c r="L35" s="16"/>
      <c r="M35" s="16"/>
      <c r="N35" s="16"/>
      <c r="O35" s="16"/>
      <c r="P35" s="16"/>
    </row>
    <row r="36" spans="1:16" x14ac:dyDescent="0.4">
      <c r="A36" s="17">
        <v>1E-3</v>
      </c>
      <c r="B36" s="18">
        <f t="shared" si="0"/>
        <v>8824.3940000000002</v>
      </c>
      <c r="C36" s="19">
        <v>0.05</v>
      </c>
      <c r="D36" s="20">
        <f t="shared" si="1"/>
        <v>441.21970000000005</v>
      </c>
      <c r="G36" s="2" t="s">
        <v>5</v>
      </c>
      <c r="H36">
        <f>SUM(H74:H84)</f>
        <v>4.5585249465870031E-2</v>
      </c>
      <c r="K36" s="16" t="s">
        <v>66</v>
      </c>
      <c r="L36" s="16"/>
      <c r="M36" s="16"/>
      <c r="N36" s="16"/>
      <c r="O36" s="16"/>
      <c r="P36" s="16"/>
    </row>
    <row r="37" spans="1:16" x14ac:dyDescent="0.4">
      <c r="A37" s="17">
        <v>8.0000000000000004E-4</v>
      </c>
      <c r="B37" s="18">
        <f t="shared" si="0"/>
        <v>7059.5152000000007</v>
      </c>
      <c r="C37" s="19">
        <v>0.05</v>
      </c>
      <c r="D37" s="20">
        <f t="shared" si="1"/>
        <v>352.97576000000004</v>
      </c>
      <c r="G37" t="s">
        <v>6</v>
      </c>
      <c r="H37">
        <f>((H36-H35)/(H35-H34))^(1/H33)</f>
        <v>0.86339603701061896</v>
      </c>
      <c r="K37" s="16" t="s">
        <v>69</v>
      </c>
      <c r="L37" s="16"/>
      <c r="M37" s="16"/>
      <c r="N37" s="16"/>
      <c r="O37" s="16"/>
      <c r="P37" s="16"/>
    </row>
    <row r="38" spans="1:16" x14ac:dyDescent="0.4">
      <c r="A38" s="17">
        <v>5.0000000000000001E-4</v>
      </c>
      <c r="B38" s="18">
        <f t="shared" si="0"/>
        <v>4412.1970000000001</v>
      </c>
      <c r="C38" s="19">
        <v>0.05</v>
      </c>
      <c r="D38" s="20">
        <f t="shared" si="1"/>
        <v>220.60985000000002</v>
      </c>
      <c r="G38" t="s">
        <v>7</v>
      </c>
      <c r="H38">
        <f>(H34-H35)*(H37-1)/((H37^H33-1)^2)</f>
        <v>-0.1608397017990674</v>
      </c>
    </row>
    <row r="39" spans="1:16" x14ac:dyDescent="0.4">
      <c r="A39" s="17">
        <v>4.0000000000000002E-4</v>
      </c>
      <c r="B39" s="18">
        <f t="shared" si="0"/>
        <v>3529.7576000000004</v>
      </c>
      <c r="C39" s="19">
        <v>0.05</v>
      </c>
      <c r="D39" s="20">
        <f t="shared" si="1"/>
        <v>176.48788000000002</v>
      </c>
      <c r="G39" t="s">
        <v>8</v>
      </c>
      <c r="H39">
        <f>(H34+(H34-H35)/(H37^H33-1))/H33</f>
        <v>7.5625254497607198E-4</v>
      </c>
    </row>
    <row r="40" spans="1:16" x14ac:dyDescent="0.4">
      <c r="A40" s="17">
        <v>2.9999999999999997E-4</v>
      </c>
      <c r="B40" s="18">
        <f t="shared" si="0"/>
        <v>2647.3181999999997</v>
      </c>
      <c r="C40" s="19">
        <v>0.05</v>
      </c>
      <c r="D40" s="20">
        <f t="shared" si="1"/>
        <v>132.36590999999999</v>
      </c>
      <c r="G40" s="22" t="s">
        <v>15</v>
      </c>
      <c r="H40" s="22">
        <f>1/H39</f>
        <v>1322.3095996743261</v>
      </c>
      <c r="I40" s="22"/>
      <c r="J40" s="22"/>
      <c r="K40" s="22" t="s">
        <v>15</v>
      </c>
      <c r="L40" s="22">
        <f>$H40*L44</f>
        <v>1983.4643995114893</v>
      </c>
      <c r="M40" s="22"/>
      <c r="N40" s="22" t="s">
        <v>15</v>
      </c>
      <c r="O40" s="22">
        <f>$H40*O44</f>
        <v>3966.9287990229786</v>
      </c>
    </row>
    <row r="41" spans="1:16" x14ac:dyDescent="0.4">
      <c r="A41" s="17">
        <v>2.0000000000000001E-4</v>
      </c>
      <c r="B41" s="18">
        <f t="shared" si="0"/>
        <v>1764.8788000000002</v>
      </c>
      <c r="C41" s="19">
        <v>0.05</v>
      </c>
      <c r="D41" s="20">
        <f t="shared" si="1"/>
        <v>88.243940000000009</v>
      </c>
      <c r="G41" t="s">
        <v>16</v>
      </c>
      <c r="H41">
        <f>-H38*H40</f>
        <v>212.67988169766281</v>
      </c>
      <c r="K41" t="s">
        <v>16</v>
      </c>
      <c r="L41">
        <f>L44*(1+$H41)-1</f>
        <v>319.5198225464942</v>
      </c>
      <c r="N41" t="s">
        <v>16</v>
      </c>
      <c r="O41">
        <f>O44*(1+$H41)-1</f>
        <v>640.03964509298839</v>
      </c>
    </row>
    <row r="42" spans="1:16" x14ac:dyDescent="0.4">
      <c r="A42" s="17">
        <v>1E-4</v>
      </c>
      <c r="B42" s="18">
        <f t="shared" si="0"/>
        <v>882.43940000000009</v>
      </c>
      <c r="C42" s="19">
        <v>0.05</v>
      </c>
      <c r="D42" s="20">
        <f t="shared" si="1"/>
        <v>44.121970000000005</v>
      </c>
      <c r="G42" t="s">
        <v>14</v>
      </c>
      <c r="H42">
        <f>-LN(H37)</f>
        <v>0.14688178585204564</v>
      </c>
      <c r="K42" t="s">
        <v>14</v>
      </c>
      <c r="L42">
        <f>(LN(L41)-LN(L40/$H$44-1))/L43</f>
        <v>0.14980444320469638</v>
      </c>
      <c r="N42" t="s">
        <v>14</v>
      </c>
      <c r="O42">
        <f>(LN(O41)-LN(O40/$H$44-1))/O43</f>
        <v>0.14444461028712255</v>
      </c>
    </row>
    <row r="43" spans="1:16" x14ac:dyDescent="0.4">
      <c r="K43" t="s">
        <v>22</v>
      </c>
      <c r="L43">
        <f>3*$H$33-1</f>
        <v>32</v>
      </c>
      <c r="N43" t="s">
        <v>22</v>
      </c>
      <c r="O43">
        <f>3*$H$33-1</f>
        <v>32</v>
      </c>
    </row>
    <row r="44" spans="1:16" x14ac:dyDescent="0.4">
      <c r="G44" s="2" t="s">
        <v>62</v>
      </c>
      <c r="H44" s="23">
        <v>544</v>
      </c>
      <c r="K44" t="s">
        <v>23</v>
      </c>
      <c r="L44">
        <v>1.5</v>
      </c>
      <c r="N44" t="s">
        <v>23</v>
      </c>
      <c r="O44">
        <v>3</v>
      </c>
    </row>
    <row r="45" spans="1:16" x14ac:dyDescent="0.4">
      <c r="H45" s="3"/>
    </row>
    <row r="46" spans="1:16" x14ac:dyDescent="0.4">
      <c r="A46" t="s">
        <v>21</v>
      </c>
    </row>
    <row r="47" spans="1:16" x14ac:dyDescent="0.4">
      <c r="A47" s="7">
        <v>43998</v>
      </c>
      <c r="B47" s="6">
        <v>3</v>
      </c>
    </row>
    <row r="48" spans="1:16" x14ac:dyDescent="0.4">
      <c r="A48" s="7">
        <v>43999</v>
      </c>
      <c r="B48" s="6">
        <v>4</v>
      </c>
    </row>
    <row r="51" spans="1:16" x14ac:dyDescent="0.4">
      <c r="A51" s="13" t="s">
        <v>0</v>
      </c>
      <c r="B51" s="13" t="s">
        <v>1</v>
      </c>
      <c r="C51" s="13" t="s">
        <v>48</v>
      </c>
      <c r="D51" s="13" t="s">
        <v>53</v>
      </c>
      <c r="E51" s="13" t="s">
        <v>56</v>
      </c>
      <c r="F51" s="13" t="s">
        <v>55</v>
      </c>
      <c r="G51" s="14" t="s">
        <v>22</v>
      </c>
      <c r="H51" s="14" t="s">
        <v>13</v>
      </c>
      <c r="I51" s="14" t="s">
        <v>10</v>
      </c>
      <c r="J51" s="14" t="s">
        <v>52</v>
      </c>
      <c r="K51" s="14"/>
      <c r="L51" s="14" t="s">
        <v>17</v>
      </c>
      <c r="M51" s="14" t="s">
        <v>52</v>
      </c>
      <c r="N51" s="14"/>
      <c r="O51" s="14" t="s">
        <v>20</v>
      </c>
      <c r="P51" s="14" t="s">
        <v>52</v>
      </c>
    </row>
    <row r="52" spans="1:16" x14ac:dyDescent="0.4">
      <c r="A52" s="7">
        <v>43998</v>
      </c>
      <c r="B52" s="6">
        <v>3</v>
      </c>
      <c r="C52" s="6">
        <f>B52</f>
        <v>3</v>
      </c>
      <c r="D52" s="8">
        <f>I52</f>
        <v>6.188273735312487</v>
      </c>
      <c r="E52" s="8">
        <f t="shared" ref="E52:E56" si="2">L52</f>
        <v>6.1882737353124879</v>
      </c>
      <c r="F52" s="8">
        <f>O52</f>
        <v>6.1882737353124879</v>
      </c>
      <c r="G52" s="10">
        <v>0</v>
      </c>
      <c r="H52" s="21">
        <f t="shared" ref="H52:H53" si="3">1/C52</f>
        <v>0.33333333333333331</v>
      </c>
      <c r="I52" s="8">
        <f t="shared" ref="I52:I55" si="4">$H$40/(1+$H$41*EXP(-$H$42*G52))</f>
        <v>6.188273735312487</v>
      </c>
      <c r="J52" s="8"/>
      <c r="K52" s="21"/>
      <c r="L52" s="8">
        <f>L$40/(1+L$41*EXP(-L$42*$G52))</f>
        <v>6.1882737353124879</v>
      </c>
      <c r="M52" s="6"/>
      <c r="N52" s="21"/>
      <c r="O52" s="8">
        <f>O$40/(1+O$41*EXP(-O$42*$G52))</f>
        <v>6.1882737353124879</v>
      </c>
      <c r="P52" s="6"/>
    </row>
    <row r="53" spans="1:16" x14ac:dyDescent="0.4">
      <c r="A53" s="7">
        <v>43999</v>
      </c>
      <c r="B53" s="6">
        <v>4</v>
      </c>
      <c r="C53" s="6">
        <f t="shared" ref="C53:C84" si="5">C52+B53</f>
        <v>7</v>
      </c>
      <c r="D53" s="8">
        <f t="shared" ref="D53:D56" si="6">I53</f>
        <v>7.1620609984088448</v>
      </c>
      <c r="E53" s="8">
        <f t="shared" si="2"/>
        <v>7.1847199049616624</v>
      </c>
      <c r="F53" s="8">
        <f t="shared" ref="F53:F56" si="7">O53</f>
        <v>7.1481843883694678</v>
      </c>
      <c r="G53" s="10">
        <f>G52+1</f>
        <v>1</v>
      </c>
      <c r="H53" s="21">
        <f t="shared" si="3"/>
        <v>0.14285714285714285</v>
      </c>
      <c r="I53" s="8">
        <f t="shared" si="4"/>
        <v>7.1620609984088448</v>
      </c>
      <c r="J53" s="8">
        <f>I53-I52</f>
        <v>0.97378726309635777</v>
      </c>
      <c r="K53" s="21"/>
      <c r="L53" s="8">
        <f t="shared" ref="L53:L116" si="8">L$40/(1+L$41*EXP(-L$42*$G53))</f>
        <v>7.1847199049616624</v>
      </c>
      <c r="M53" s="8">
        <f>L53-L52</f>
        <v>0.99644616964917443</v>
      </c>
      <c r="N53" s="21"/>
      <c r="O53" s="8">
        <f t="shared" ref="O53:O116" si="9">O$40/(1+O$41*EXP(-O$42*$G53))</f>
        <v>7.1481843883694678</v>
      </c>
      <c r="P53" s="8">
        <f>O53-O52</f>
        <v>0.95991065305697987</v>
      </c>
    </row>
    <row r="54" spans="1:16" x14ac:dyDescent="0.4">
      <c r="A54" s="7">
        <v>44000</v>
      </c>
      <c r="B54" s="6">
        <v>4</v>
      </c>
      <c r="C54" s="6">
        <f t="shared" si="5"/>
        <v>11</v>
      </c>
      <c r="D54" s="8">
        <f t="shared" si="6"/>
        <v>8.2881185243426181</v>
      </c>
      <c r="E54" s="8">
        <f t="shared" si="2"/>
        <v>8.3409386610311191</v>
      </c>
      <c r="F54" s="8">
        <f t="shared" si="7"/>
        <v>8.25668375332741</v>
      </c>
      <c r="G54" s="10">
        <f t="shared" ref="G54:G84" si="10">G53+1</f>
        <v>2</v>
      </c>
      <c r="H54" s="21">
        <f>1/C54</f>
        <v>9.0909090909090912E-2</v>
      </c>
      <c r="I54" s="8">
        <f t="shared" si="4"/>
        <v>8.2881185243426181</v>
      </c>
      <c r="J54" s="8">
        <f t="shared" ref="J54:J55" si="11">I54-I53</f>
        <v>1.1260575259337733</v>
      </c>
      <c r="K54" s="6"/>
      <c r="L54" s="8">
        <f t="shared" si="8"/>
        <v>8.3409386610311191</v>
      </c>
      <c r="M54" s="8">
        <f t="shared" ref="M54:M55" si="12">L54-L53</f>
        <v>1.1562187560694568</v>
      </c>
      <c r="N54" s="6"/>
      <c r="O54" s="8">
        <f t="shared" si="9"/>
        <v>8.25668375332741</v>
      </c>
      <c r="P54" s="8">
        <f t="shared" ref="P54:P56" si="13">O54-O53</f>
        <v>1.1084993649579422</v>
      </c>
    </row>
    <row r="55" spans="1:16" x14ac:dyDescent="0.4">
      <c r="A55" s="7">
        <f>A54+1</f>
        <v>44001</v>
      </c>
      <c r="B55" s="6">
        <v>2</v>
      </c>
      <c r="C55" s="6">
        <f t="shared" si="5"/>
        <v>13</v>
      </c>
      <c r="D55" s="8">
        <f t="shared" si="6"/>
        <v>9.5899298419575629</v>
      </c>
      <c r="E55" s="8">
        <f t="shared" si="2"/>
        <v>9.6823131768734179</v>
      </c>
      <c r="F55" s="8">
        <f t="shared" si="7"/>
        <v>9.5366688305369767</v>
      </c>
      <c r="G55" s="10">
        <f t="shared" si="10"/>
        <v>3</v>
      </c>
      <c r="H55" s="21">
        <f t="shared" ref="H55:H84" si="14">1/C55</f>
        <v>7.6923076923076927E-2</v>
      </c>
      <c r="I55" s="8">
        <f t="shared" si="4"/>
        <v>9.5899298419575629</v>
      </c>
      <c r="J55" s="8">
        <f t="shared" si="11"/>
        <v>1.3018113176149448</v>
      </c>
      <c r="K55" s="6"/>
      <c r="L55" s="8">
        <f t="shared" si="8"/>
        <v>9.6823131768734179</v>
      </c>
      <c r="M55" s="8">
        <f t="shared" si="12"/>
        <v>1.3413745158422987</v>
      </c>
      <c r="N55" s="6"/>
      <c r="O55" s="8">
        <f t="shared" si="9"/>
        <v>9.5366688305369767</v>
      </c>
      <c r="P55" s="8">
        <f t="shared" si="13"/>
        <v>1.2799850772095667</v>
      </c>
    </row>
    <row r="56" spans="1:16" x14ac:dyDescent="0.4">
      <c r="A56" s="7">
        <f t="shared" ref="A56:A119" si="15">A55+1</f>
        <v>44002</v>
      </c>
      <c r="B56" s="6">
        <v>6</v>
      </c>
      <c r="C56" s="6">
        <f t="shared" si="5"/>
        <v>19</v>
      </c>
      <c r="D56" s="8">
        <f t="shared" si="6"/>
        <v>11.09448970572714</v>
      </c>
      <c r="E56" s="8">
        <f t="shared" si="2"/>
        <v>11.2381776895587</v>
      </c>
      <c r="F56" s="8">
        <f t="shared" si="7"/>
        <v>11.014530355663551</v>
      </c>
      <c r="G56" s="10">
        <f t="shared" si="10"/>
        <v>4</v>
      </c>
      <c r="H56" s="21">
        <f t="shared" si="14"/>
        <v>5.2631578947368418E-2</v>
      </c>
      <c r="I56" s="8">
        <f t="shared" ref="I56:I117" si="16">$H$40/(1+$H$41*EXP(-$H$42*G56))</f>
        <v>11.09448970572714</v>
      </c>
      <c r="J56" s="8">
        <f t="shared" ref="J56:J119" si="17">I56-I55</f>
        <v>1.5045598637695772</v>
      </c>
      <c r="K56" s="6"/>
      <c r="L56" s="8">
        <f t="shared" si="8"/>
        <v>11.2381776895587</v>
      </c>
      <c r="M56" s="8">
        <f t="shared" ref="M56:M119" si="18">L56-L55</f>
        <v>1.5558645126852824</v>
      </c>
      <c r="N56" s="6"/>
      <c r="O56" s="8">
        <f t="shared" si="9"/>
        <v>11.014530355663551</v>
      </c>
      <c r="P56" s="8">
        <f t="shared" si="13"/>
        <v>1.4778615251265741</v>
      </c>
    </row>
    <row r="57" spans="1:16" x14ac:dyDescent="0.4">
      <c r="A57" s="7">
        <f t="shared" si="15"/>
        <v>44003</v>
      </c>
      <c r="B57" s="6">
        <v>3</v>
      </c>
      <c r="C57" s="6">
        <f t="shared" si="5"/>
        <v>22</v>
      </c>
      <c r="D57" s="8">
        <f t="shared" ref="D57:D118" si="19">I57</f>
        <v>12.832791744791049</v>
      </c>
      <c r="E57" s="8">
        <f t="shared" ref="E57:E117" si="20">L57</f>
        <v>13.042404208703116</v>
      </c>
      <c r="F57" s="8">
        <f t="shared" ref="F57:F118" si="21">O57</f>
        <v>12.720674336457458</v>
      </c>
      <c r="G57" s="10">
        <f t="shared" si="10"/>
        <v>5</v>
      </c>
      <c r="H57" s="21">
        <f t="shared" si="14"/>
        <v>4.5454545454545456E-2</v>
      </c>
      <c r="I57" s="8">
        <f t="shared" si="16"/>
        <v>12.832791744791049</v>
      </c>
      <c r="J57" s="8">
        <f t="shared" si="17"/>
        <v>1.7383020390639086</v>
      </c>
      <c r="K57" s="6"/>
      <c r="L57" s="8">
        <f t="shared" si="8"/>
        <v>13.042404208703116</v>
      </c>
      <c r="M57" s="8">
        <f t="shared" si="18"/>
        <v>1.8042265191444162</v>
      </c>
      <c r="N57" s="6"/>
      <c r="O57" s="8">
        <f t="shared" si="9"/>
        <v>12.720674336457458</v>
      </c>
      <c r="P57" s="8">
        <f t="shared" ref="P57:P119" si="22">O57-O56</f>
        <v>1.7061439807939074</v>
      </c>
    </row>
    <row r="58" spans="1:16" x14ac:dyDescent="0.4">
      <c r="A58" s="7">
        <f t="shared" si="15"/>
        <v>44004</v>
      </c>
      <c r="B58" s="6">
        <v>0</v>
      </c>
      <c r="C58" s="6">
        <f t="shared" si="5"/>
        <v>22</v>
      </c>
      <c r="D58" s="8">
        <f t="shared" si="19"/>
        <v>14.840371095125867</v>
      </c>
      <c r="E58" s="8">
        <f t="shared" si="20"/>
        <v>15.134066473874451</v>
      </c>
      <c r="F58" s="8">
        <f t="shared" si="21"/>
        <v>14.690117576159812</v>
      </c>
      <c r="G58" s="10">
        <f t="shared" si="10"/>
        <v>6</v>
      </c>
      <c r="H58" s="21">
        <f t="shared" si="14"/>
        <v>4.5454545454545456E-2</v>
      </c>
      <c r="I58" s="8">
        <f t="shared" si="16"/>
        <v>14.840371095125867</v>
      </c>
      <c r="J58" s="8">
        <f t="shared" si="17"/>
        <v>2.0075793503348187</v>
      </c>
      <c r="K58" s="6"/>
      <c r="L58" s="8">
        <f t="shared" si="8"/>
        <v>15.134066473874451</v>
      </c>
      <c r="M58" s="8">
        <f t="shared" si="18"/>
        <v>2.091662265171335</v>
      </c>
      <c r="N58" s="6"/>
      <c r="O58" s="8">
        <f t="shared" si="9"/>
        <v>14.690117576159812</v>
      </c>
      <c r="P58" s="8">
        <f t="shared" si="22"/>
        <v>1.969443239702354</v>
      </c>
    </row>
    <row r="59" spans="1:16" x14ac:dyDescent="0.4">
      <c r="A59" s="7">
        <f t="shared" si="15"/>
        <v>44005</v>
      </c>
      <c r="B59" s="6">
        <v>0</v>
      </c>
      <c r="C59" s="6">
        <f t="shared" si="5"/>
        <v>22</v>
      </c>
      <c r="D59" s="8">
        <f t="shared" si="19"/>
        <v>17.157903684900475</v>
      </c>
      <c r="E59" s="8">
        <f t="shared" si="20"/>
        <v>17.558187802656207</v>
      </c>
      <c r="F59" s="8">
        <f t="shared" si="21"/>
        <v>16.963166371647141</v>
      </c>
      <c r="G59" s="10">
        <f t="shared" si="10"/>
        <v>7</v>
      </c>
      <c r="H59" s="21">
        <f t="shared" si="14"/>
        <v>4.5454545454545456E-2</v>
      </c>
      <c r="I59" s="8">
        <f t="shared" si="16"/>
        <v>17.157903684900475</v>
      </c>
      <c r="J59" s="8">
        <f t="shared" si="17"/>
        <v>2.3175325897746077</v>
      </c>
      <c r="K59" s="6"/>
      <c r="L59" s="8">
        <f t="shared" si="8"/>
        <v>17.558187802656207</v>
      </c>
      <c r="M59" s="8">
        <f t="shared" si="18"/>
        <v>2.4241213287817551</v>
      </c>
      <c r="N59" s="6"/>
      <c r="O59" s="8">
        <f t="shared" si="9"/>
        <v>16.963166371647141</v>
      </c>
      <c r="P59" s="8">
        <f t="shared" si="22"/>
        <v>2.2730487954873286</v>
      </c>
    </row>
    <row r="60" spans="1:16" x14ac:dyDescent="0.4">
      <c r="A60" s="7">
        <f t="shared" si="15"/>
        <v>44006</v>
      </c>
      <c r="B60" s="6">
        <v>2</v>
      </c>
      <c r="C60" s="6">
        <f t="shared" si="5"/>
        <v>24</v>
      </c>
      <c r="D60" s="8">
        <f t="shared" si="19"/>
        <v>19.831861993224926</v>
      </c>
      <c r="E60" s="8">
        <f t="shared" si="20"/>
        <v>20.366578666388307</v>
      </c>
      <c r="F60" s="8">
        <f t="shared" si="21"/>
        <v>19.586188258202817</v>
      </c>
      <c r="G60" s="10">
        <f t="shared" si="10"/>
        <v>8</v>
      </c>
      <c r="H60" s="21">
        <f t="shared" si="14"/>
        <v>4.1666666666666664E-2</v>
      </c>
      <c r="I60" s="8">
        <f t="shared" si="16"/>
        <v>19.831861993224926</v>
      </c>
      <c r="J60" s="8">
        <f t="shared" si="17"/>
        <v>2.6739583083244511</v>
      </c>
      <c r="K60" s="6"/>
      <c r="L60" s="8">
        <f t="shared" si="8"/>
        <v>20.366578666388307</v>
      </c>
      <c r="M60" s="8">
        <f t="shared" si="18"/>
        <v>2.8083908637321002</v>
      </c>
      <c r="N60" s="6"/>
      <c r="O60" s="8">
        <f t="shared" si="9"/>
        <v>19.586188258202817</v>
      </c>
      <c r="P60" s="8">
        <f t="shared" si="22"/>
        <v>2.6230218865556765</v>
      </c>
    </row>
    <row r="61" spans="1:16" x14ac:dyDescent="0.4">
      <c r="A61" s="7">
        <f t="shared" si="15"/>
        <v>44007</v>
      </c>
      <c r="B61" s="6">
        <v>1</v>
      </c>
      <c r="C61" s="6">
        <f t="shared" si="5"/>
        <v>25</v>
      </c>
      <c r="D61" s="8">
        <f t="shared" si="19"/>
        <v>22.915224386037384</v>
      </c>
      <c r="E61" s="8">
        <f t="shared" si="20"/>
        <v>23.618768327154648</v>
      </c>
      <c r="F61" s="8">
        <f t="shared" si="21"/>
        <v>22.612487229263877</v>
      </c>
      <c r="G61" s="10">
        <f t="shared" si="10"/>
        <v>9</v>
      </c>
      <c r="H61" s="21">
        <f t="shared" si="14"/>
        <v>0.04</v>
      </c>
      <c r="I61" s="8">
        <f t="shared" si="16"/>
        <v>22.915224386037384</v>
      </c>
      <c r="J61" s="8">
        <f t="shared" si="17"/>
        <v>3.0833623928124574</v>
      </c>
      <c r="K61" s="6"/>
      <c r="L61" s="8">
        <f t="shared" si="8"/>
        <v>23.618768327154648</v>
      </c>
      <c r="M61" s="8">
        <f t="shared" si="18"/>
        <v>3.2521896607663408</v>
      </c>
      <c r="N61" s="6"/>
      <c r="O61" s="8">
        <f t="shared" si="9"/>
        <v>22.612487229263877</v>
      </c>
      <c r="P61" s="8">
        <f t="shared" si="22"/>
        <v>3.0262989710610597</v>
      </c>
    </row>
    <row r="62" spans="1:16" x14ac:dyDescent="0.4">
      <c r="A62" s="7">
        <f t="shared" si="15"/>
        <v>44008</v>
      </c>
      <c r="B62" s="6">
        <v>2</v>
      </c>
      <c r="C62" s="6">
        <f t="shared" si="5"/>
        <v>27</v>
      </c>
      <c r="D62" s="8">
        <f t="shared" si="19"/>
        <v>26.468231290635273</v>
      </c>
      <c r="E62" s="8">
        <f t="shared" si="20"/>
        <v>27.383032402983758</v>
      </c>
      <c r="F62" s="8">
        <f t="shared" si="21"/>
        <v>26.103293198813564</v>
      </c>
      <c r="G62" s="10">
        <f t="shared" si="10"/>
        <v>10</v>
      </c>
      <c r="H62" s="21">
        <f t="shared" si="14"/>
        <v>3.7037037037037035E-2</v>
      </c>
      <c r="I62" s="8">
        <f t="shared" si="16"/>
        <v>26.468231290635273</v>
      </c>
      <c r="J62" s="8">
        <f t="shared" si="17"/>
        <v>3.5530069045978898</v>
      </c>
      <c r="K62" s="6"/>
      <c r="L62" s="8">
        <f t="shared" si="8"/>
        <v>27.383032402983758</v>
      </c>
      <c r="M62" s="8">
        <f t="shared" si="18"/>
        <v>3.7642640758291108</v>
      </c>
      <c r="N62" s="6"/>
      <c r="O62" s="8">
        <f t="shared" si="9"/>
        <v>26.103293198813564</v>
      </c>
      <c r="P62" s="8">
        <f t="shared" si="22"/>
        <v>3.4908059695496867</v>
      </c>
    </row>
    <row r="63" spans="1:16" x14ac:dyDescent="0.4">
      <c r="A63" s="7">
        <f t="shared" si="15"/>
        <v>44009</v>
      </c>
      <c r="B63" s="6">
        <v>2</v>
      </c>
      <c r="C63" s="6">
        <f t="shared" si="5"/>
        <v>29</v>
      </c>
      <c r="D63" s="8">
        <f t="shared" si="19"/>
        <v>30.559176195543326</v>
      </c>
      <c r="E63" s="8">
        <f t="shared" si="20"/>
        <v>31.737514461732125</v>
      </c>
      <c r="F63" s="8">
        <f t="shared" si="21"/>
        <v>30.128876473293971</v>
      </c>
      <c r="G63" s="11">
        <f t="shared" si="10"/>
        <v>11</v>
      </c>
      <c r="H63" s="21">
        <f t="shared" si="14"/>
        <v>3.4482758620689655E-2</v>
      </c>
      <c r="I63" s="8">
        <f t="shared" si="16"/>
        <v>30.559176195543326</v>
      </c>
      <c r="J63" s="8">
        <f t="shared" si="17"/>
        <v>4.0909449049080528</v>
      </c>
      <c r="K63" s="6"/>
      <c r="L63" s="8">
        <f t="shared" si="8"/>
        <v>31.737514461732125</v>
      </c>
      <c r="M63" s="8">
        <f t="shared" si="18"/>
        <v>4.354482058748367</v>
      </c>
      <c r="N63" s="6"/>
      <c r="O63" s="8">
        <f t="shared" si="9"/>
        <v>30.128876473293971</v>
      </c>
      <c r="P63" s="8">
        <f t="shared" si="22"/>
        <v>4.0255832744804074</v>
      </c>
    </row>
    <row r="64" spans="1:16" x14ac:dyDescent="0.4">
      <c r="A64" s="7">
        <f t="shared" si="15"/>
        <v>44010</v>
      </c>
      <c r="B64" s="6">
        <v>5</v>
      </c>
      <c r="C64" s="6">
        <f t="shared" si="5"/>
        <v>34</v>
      </c>
      <c r="D64" s="8">
        <f t="shared" si="19"/>
        <v>35.265212405881741</v>
      </c>
      <c r="E64" s="8">
        <f t="shared" si="20"/>
        <v>36.771434258795551</v>
      </c>
      <c r="F64" s="8">
        <f t="shared" si="21"/>
        <v>34.769797493420718</v>
      </c>
      <c r="G64" s="11">
        <f t="shared" si="10"/>
        <v>12</v>
      </c>
      <c r="H64" s="21">
        <f t="shared" si="14"/>
        <v>2.9411764705882353E-2</v>
      </c>
      <c r="I64" s="8">
        <f t="shared" si="16"/>
        <v>35.265212405881741</v>
      </c>
      <c r="J64" s="8">
        <f t="shared" si="17"/>
        <v>4.7060362103384143</v>
      </c>
      <c r="K64" s="6"/>
      <c r="L64" s="8">
        <f t="shared" si="8"/>
        <v>36.771434258795551</v>
      </c>
      <c r="M64" s="8">
        <f t="shared" si="18"/>
        <v>5.033919797063426</v>
      </c>
      <c r="N64" s="6"/>
      <c r="O64" s="8">
        <f t="shared" si="9"/>
        <v>34.769797493420718</v>
      </c>
      <c r="P64" s="8">
        <f t="shared" si="22"/>
        <v>4.640921020126747</v>
      </c>
    </row>
    <row r="65" spans="1:16" x14ac:dyDescent="0.4">
      <c r="A65" s="7">
        <f t="shared" si="15"/>
        <v>44011</v>
      </c>
      <c r="B65" s="6">
        <v>7</v>
      </c>
      <c r="C65" s="6">
        <f t="shared" si="5"/>
        <v>41</v>
      </c>
      <c r="D65" s="8">
        <f t="shared" si="19"/>
        <v>40.673147270630665</v>
      </c>
      <c r="E65" s="8">
        <f t="shared" si="20"/>
        <v>42.586367522230198</v>
      </c>
      <c r="F65" s="8">
        <f t="shared" si="21"/>
        <v>40.118300874628034</v>
      </c>
      <c r="G65" s="11">
        <f t="shared" si="10"/>
        <v>13</v>
      </c>
      <c r="H65" s="21">
        <f t="shared" si="14"/>
        <v>2.4390243902439025E-2</v>
      </c>
      <c r="I65" s="8">
        <f t="shared" si="16"/>
        <v>40.673147270630665</v>
      </c>
      <c r="J65" s="8">
        <f t="shared" si="17"/>
        <v>5.407934864748924</v>
      </c>
      <c r="K65" s="6"/>
      <c r="L65" s="8">
        <f t="shared" si="8"/>
        <v>42.586367522230198</v>
      </c>
      <c r="M65" s="8">
        <f t="shared" si="18"/>
        <v>5.8149332634346464</v>
      </c>
      <c r="N65" s="6"/>
      <c r="O65" s="8">
        <f t="shared" si="9"/>
        <v>40.118300874628034</v>
      </c>
      <c r="P65" s="8">
        <f t="shared" si="22"/>
        <v>5.3485033812073155</v>
      </c>
    </row>
    <row r="66" spans="1:16" x14ac:dyDescent="0.4">
      <c r="A66" s="7">
        <f t="shared" si="15"/>
        <v>44012</v>
      </c>
      <c r="B66" s="6">
        <v>5</v>
      </c>
      <c r="C66" s="6">
        <f t="shared" si="5"/>
        <v>46</v>
      </c>
      <c r="D66" s="8">
        <f t="shared" si="19"/>
        <v>46.880183857980192</v>
      </c>
      <c r="E66" s="8">
        <f t="shared" si="20"/>
        <v>49.297571657290128</v>
      </c>
      <c r="F66" s="8">
        <f t="shared" si="21"/>
        <v>46.279860531641269</v>
      </c>
      <c r="G66" s="11">
        <f t="shared" si="10"/>
        <v>14</v>
      </c>
      <c r="H66" s="21">
        <f t="shared" si="14"/>
        <v>2.1739130434782608E-2</v>
      </c>
      <c r="I66" s="8">
        <f t="shared" si="16"/>
        <v>46.880183857980192</v>
      </c>
      <c r="J66" s="8">
        <f t="shared" si="17"/>
        <v>6.2070365873495277</v>
      </c>
      <c r="K66" s="6"/>
      <c r="L66" s="8">
        <f t="shared" si="8"/>
        <v>49.297571657290128</v>
      </c>
      <c r="M66" s="8">
        <f t="shared" si="18"/>
        <v>6.7112041350599299</v>
      </c>
      <c r="N66" s="6"/>
      <c r="O66" s="8">
        <f t="shared" si="9"/>
        <v>46.279860531641269</v>
      </c>
      <c r="P66" s="8">
        <f t="shared" si="22"/>
        <v>6.1615596570132354</v>
      </c>
    </row>
    <row r="67" spans="1:16" x14ac:dyDescent="0.4">
      <c r="A67" s="7">
        <f t="shared" si="15"/>
        <v>44013</v>
      </c>
      <c r="B67" s="6">
        <v>10</v>
      </c>
      <c r="C67" s="6">
        <f t="shared" si="5"/>
        <v>56</v>
      </c>
      <c r="D67" s="8">
        <f t="shared" si="19"/>
        <v>53.994555482947383</v>
      </c>
      <c r="E67" s="8">
        <f t="shared" si="20"/>
        <v>57.035317728029668</v>
      </c>
      <c r="F67" s="8">
        <f t="shared" si="21"/>
        <v>53.374879050052748</v>
      </c>
      <c r="G67" s="11">
        <f t="shared" si="10"/>
        <v>15</v>
      </c>
      <c r="H67" s="21">
        <f t="shared" si="14"/>
        <v>1.7857142857142856E-2</v>
      </c>
      <c r="I67" s="8">
        <f t="shared" si="16"/>
        <v>53.994555482947383</v>
      </c>
      <c r="J67" s="8">
        <f t="shared" si="17"/>
        <v>7.1143716249671911</v>
      </c>
      <c r="K67" s="6"/>
      <c r="L67" s="8">
        <f t="shared" si="8"/>
        <v>57.035317728029668</v>
      </c>
      <c r="M67" s="8">
        <f t="shared" si="18"/>
        <v>7.73774607073954</v>
      </c>
      <c r="N67" s="6"/>
      <c r="O67" s="8">
        <f t="shared" si="9"/>
        <v>53.374879050052748</v>
      </c>
      <c r="P67" s="8">
        <f t="shared" si="22"/>
        <v>7.0950185184114787</v>
      </c>
    </row>
    <row r="68" spans="1:16" x14ac:dyDescent="0.4">
      <c r="A68" s="7">
        <f t="shared" si="15"/>
        <v>44014</v>
      </c>
      <c r="B68" s="6">
        <v>8</v>
      </c>
      <c r="C68" s="6">
        <f t="shared" si="5"/>
        <v>64</v>
      </c>
      <c r="D68" s="8">
        <f t="shared" si="19"/>
        <v>62.135980938278429</v>
      </c>
      <c r="E68" s="8">
        <f t="shared" si="20"/>
        <v>65.946170887263634</v>
      </c>
      <c r="F68" s="8">
        <f t="shared" si="21"/>
        <v>61.540539001699358</v>
      </c>
      <c r="G68" s="11">
        <f t="shared" si="10"/>
        <v>16</v>
      </c>
      <c r="H68" s="21">
        <f t="shared" si="14"/>
        <v>1.5625E-2</v>
      </c>
      <c r="I68" s="8">
        <f t="shared" si="16"/>
        <v>62.135980938278429</v>
      </c>
      <c r="J68" s="8">
        <f t="shared" si="17"/>
        <v>8.1414254553310457</v>
      </c>
      <c r="K68" s="6"/>
      <c r="L68" s="8">
        <f t="shared" si="8"/>
        <v>65.946170887263634</v>
      </c>
      <c r="M68" s="8">
        <f t="shared" si="18"/>
        <v>8.9108531592339659</v>
      </c>
      <c r="N68" s="6"/>
      <c r="O68" s="8">
        <f t="shared" si="9"/>
        <v>61.540539001699358</v>
      </c>
      <c r="P68" s="8">
        <f t="shared" si="22"/>
        <v>8.1656599516466102</v>
      </c>
    </row>
    <row r="69" spans="1:16" x14ac:dyDescent="0.4">
      <c r="A69" s="7">
        <f t="shared" si="15"/>
        <v>44015</v>
      </c>
      <c r="B69" s="6">
        <v>11</v>
      </c>
      <c r="C69" s="6">
        <f t="shared" si="5"/>
        <v>75</v>
      </c>
      <c r="D69" s="8">
        <f t="shared" si="19"/>
        <v>71.435847889470239</v>
      </c>
      <c r="E69" s="8">
        <f t="shared" si="20"/>
        <v>76.194138433654871</v>
      </c>
      <c r="F69" s="8">
        <f t="shared" si="21"/>
        <v>70.932796017358086</v>
      </c>
      <c r="G69" s="11">
        <f t="shared" si="10"/>
        <v>17</v>
      </c>
      <c r="H69" s="21">
        <f t="shared" si="14"/>
        <v>1.3333333333333334E-2</v>
      </c>
      <c r="I69" s="8">
        <f t="shared" si="16"/>
        <v>71.435847889470239</v>
      </c>
      <c r="J69" s="8">
        <f t="shared" si="17"/>
        <v>9.2998669511918095</v>
      </c>
      <c r="K69" s="6"/>
      <c r="L69" s="8">
        <f t="shared" si="8"/>
        <v>76.194138433654871</v>
      </c>
      <c r="M69" s="8">
        <f t="shared" si="18"/>
        <v>10.247967546391237</v>
      </c>
      <c r="N69" s="6"/>
      <c r="O69" s="8">
        <f t="shared" si="9"/>
        <v>70.932796017358086</v>
      </c>
      <c r="P69" s="8">
        <f t="shared" si="22"/>
        <v>9.3922570156587284</v>
      </c>
    </row>
    <row r="70" spans="1:16" x14ac:dyDescent="0.4">
      <c r="A70" s="7">
        <f t="shared" si="15"/>
        <v>44016</v>
      </c>
      <c r="B70" s="6">
        <v>17</v>
      </c>
      <c r="C70" s="6">
        <f t="shared" si="5"/>
        <v>92</v>
      </c>
      <c r="D70" s="8">
        <f t="shared" si="19"/>
        <v>82.037009297104646</v>
      </c>
      <c r="E70" s="8">
        <f t="shared" si="20"/>
        <v>87.961576434864853</v>
      </c>
      <c r="F70" s="8">
        <f t="shared" si="21"/>
        <v>81.728492437564427</v>
      </c>
      <c r="G70" s="11">
        <f t="shared" si="10"/>
        <v>18</v>
      </c>
      <c r="H70" s="21">
        <f t="shared" si="14"/>
        <v>1.0869565217391304E-2</v>
      </c>
      <c r="I70" s="8">
        <f t="shared" si="16"/>
        <v>82.037009297104646</v>
      </c>
      <c r="J70" s="8">
        <f t="shared" si="17"/>
        <v>10.601161407634407</v>
      </c>
      <c r="K70" s="6"/>
      <c r="L70" s="8">
        <f t="shared" si="8"/>
        <v>87.961576434864853</v>
      </c>
      <c r="M70" s="8">
        <f t="shared" si="18"/>
        <v>11.767438001209982</v>
      </c>
      <c r="N70" s="6"/>
      <c r="O70" s="8">
        <f t="shared" si="9"/>
        <v>81.728492437564427</v>
      </c>
      <c r="P70" s="8">
        <f t="shared" si="22"/>
        <v>10.79569642020634</v>
      </c>
    </row>
    <row r="71" spans="1:16" x14ac:dyDescent="0.4">
      <c r="A71" s="7">
        <f t="shared" si="15"/>
        <v>44017</v>
      </c>
      <c r="B71" s="6">
        <v>6</v>
      </c>
      <c r="C71" s="6">
        <f t="shared" si="5"/>
        <v>98</v>
      </c>
      <c r="D71" s="8">
        <f t="shared" si="19"/>
        <v>94.093054289174418</v>
      </c>
      <c r="E71" s="8">
        <f t="shared" si="20"/>
        <v>101.4497123354553</v>
      </c>
      <c r="F71" s="8">
        <f t="shared" si="21"/>
        <v>94.127555450500367</v>
      </c>
      <c r="G71" s="11">
        <f t="shared" si="10"/>
        <v>19</v>
      </c>
      <c r="H71" s="21">
        <f t="shared" si="14"/>
        <v>1.020408163265306E-2</v>
      </c>
      <c r="I71" s="8">
        <f t="shared" si="16"/>
        <v>94.093054289174418</v>
      </c>
      <c r="J71" s="8">
        <f t="shared" si="17"/>
        <v>12.056044992069772</v>
      </c>
      <c r="K71" s="6"/>
      <c r="L71" s="8">
        <f t="shared" si="8"/>
        <v>101.4497123354553</v>
      </c>
      <c r="M71" s="8">
        <f t="shared" si="18"/>
        <v>13.48813590059045</v>
      </c>
      <c r="N71" s="6"/>
      <c r="O71" s="8">
        <f t="shared" si="9"/>
        <v>94.127555450500367</v>
      </c>
      <c r="P71" s="8">
        <f t="shared" si="22"/>
        <v>12.39906301293594</v>
      </c>
    </row>
    <row r="72" spans="1:16" x14ac:dyDescent="0.4">
      <c r="A72" s="7">
        <f t="shared" si="15"/>
        <v>44018</v>
      </c>
      <c r="B72" s="6">
        <v>8</v>
      </c>
      <c r="C72" s="6">
        <f t="shared" si="5"/>
        <v>106</v>
      </c>
      <c r="D72" s="8">
        <f t="shared" si="19"/>
        <v>107.76689301920408</v>
      </c>
      <c r="E72" s="8">
        <f t="shared" si="20"/>
        <v>116.87860285480127</v>
      </c>
      <c r="F72" s="8">
        <f t="shared" si="21"/>
        <v>108.35522388628583</v>
      </c>
      <c r="G72" s="11">
        <f t="shared" si="10"/>
        <v>20</v>
      </c>
      <c r="H72" s="21">
        <f t="shared" si="14"/>
        <v>9.433962264150943E-3</v>
      </c>
      <c r="I72" s="8">
        <f t="shared" si="16"/>
        <v>107.76689301920408</v>
      </c>
      <c r="J72" s="8">
        <f t="shared" si="17"/>
        <v>13.673838730029658</v>
      </c>
      <c r="K72" s="6"/>
      <c r="L72" s="8">
        <f t="shared" si="8"/>
        <v>116.87860285480127</v>
      </c>
      <c r="M72" s="8">
        <f t="shared" si="18"/>
        <v>15.42889051934597</v>
      </c>
      <c r="N72" s="6"/>
      <c r="O72" s="8">
        <f t="shared" si="9"/>
        <v>108.35522388628583</v>
      </c>
      <c r="P72" s="8">
        <f t="shared" si="22"/>
        <v>14.227668435785461</v>
      </c>
    </row>
    <row r="73" spans="1:16" x14ac:dyDescent="0.4">
      <c r="A73" s="7">
        <f t="shared" si="15"/>
        <v>44019</v>
      </c>
      <c r="B73" s="6">
        <v>12</v>
      </c>
      <c r="C73" s="6">
        <f t="shared" si="5"/>
        <v>118</v>
      </c>
      <c r="D73" s="8">
        <f t="shared" si="19"/>
        <v>123.22847845067591</v>
      </c>
      <c r="E73" s="8">
        <f t="shared" si="20"/>
        <v>134.4863056040968</v>
      </c>
      <c r="F73" s="8">
        <f t="shared" si="21"/>
        <v>124.66422230972739</v>
      </c>
      <c r="G73" s="11">
        <f t="shared" si="10"/>
        <v>21</v>
      </c>
      <c r="H73" s="21">
        <f t="shared" si="14"/>
        <v>8.4745762711864406E-3</v>
      </c>
      <c r="I73" s="8">
        <f t="shared" si="16"/>
        <v>123.22847845067591</v>
      </c>
      <c r="J73" s="8">
        <f t="shared" si="17"/>
        <v>15.461585431471832</v>
      </c>
      <c r="K73" s="6"/>
      <c r="L73" s="8">
        <f t="shared" si="8"/>
        <v>134.4863056040968</v>
      </c>
      <c r="M73" s="8">
        <f t="shared" si="18"/>
        <v>17.607702749295527</v>
      </c>
      <c r="N73" s="6"/>
      <c r="O73" s="8">
        <f t="shared" si="9"/>
        <v>124.66422230972739</v>
      </c>
      <c r="P73" s="8">
        <f t="shared" si="22"/>
        <v>16.308998423441565</v>
      </c>
    </row>
    <row r="74" spans="1:16" x14ac:dyDescent="0.4">
      <c r="A74" s="7">
        <f t="shared" si="15"/>
        <v>44020</v>
      </c>
      <c r="B74" s="6">
        <v>10</v>
      </c>
      <c r="C74" s="6">
        <f t="shared" si="5"/>
        <v>128</v>
      </c>
      <c r="D74" s="8">
        <f t="shared" si="19"/>
        <v>140.65148203300504</v>
      </c>
      <c r="E74" s="8">
        <f t="shared" si="20"/>
        <v>154.5270027136859</v>
      </c>
      <c r="F74" s="8">
        <f t="shared" si="21"/>
        <v>143.33676881962737</v>
      </c>
      <c r="G74" s="12">
        <f t="shared" si="10"/>
        <v>22</v>
      </c>
      <c r="H74" s="21">
        <f t="shared" si="14"/>
        <v>7.8125E-3</v>
      </c>
      <c r="I74" s="8">
        <f t="shared" si="16"/>
        <v>140.65148203300504</v>
      </c>
      <c r="J74" s="8">
        <f t="shared" si="17"/>
        <v>17.42300358232913</v>
      </c>
      <c r="K74" s="6"/>
      <c r="L74" s="8">
        <f t="shared" si="8"/>
        <v>154.5270027136859</v>
      </c>
      <c r="M74" s="8">
        <f t="shared" si="18"/>
        <v>20.040697109589104</v>
      </c>
      <c r="N74" s="6"/>
      <c r="O74" s="8">
        <f t="shared" si="9"/>
        <v>143.33676881962737</v>
      </c>
      <c r="P74" s="8">
        <f t="shared" si="22"/>
        <v>18.672546509899973</v>
      </c>
    </row>
    <row r="75" spans="1:16" x14ac:dyDescent="0.4">
      <c r="A75" s="7">
        <f t="shared" si="15"/>
        <v>44021</v>
      </c>
      <c r="B75" s="6">
        <v>30</v>
      </c>
      <c r="C75" s="6">
        <f t="shared" si="5"/>
        <v>158</v>
      </c>
      <c r="D75" s="8">
        <f t="shared" si="19"/>
        <v>160.20875186147958</v>
      </c>
      <c r="E75" s="8">
        <f t="shared" si="20"/>
        <v>177.26778112200807</v>
      </c>
      <c r="F75" s="8">
        <f t="shared" si="21"/>
        <v>164.68626330105354</v>
      </c>
      <c r="G75" s="12">
        <f t="shared" si="10"/>
        <v>23</v>
      </c>
      <c r="H75" s="21">
        <f t="shared" si="14"/>
        <v>6.3291139240506328E-3</v>
      </c>
      <c r="I75" s="8">
        <f t="shared" si="16"/>
        <v>160.20875186147958</v>
      </c>
      <c r="J75" s="8">
        <f t="shared" si="17"/>
        <v>19.557269828474546</v>
      </c>
      <c r="K75" s="6"/>
      <c r="L75" s="8">
        <f t="shared" si="8"/>
        <v>177.26778112200807</v>
      </c>
      <c r="M75" s="8">
        <f t="shared" si="18"/>
        <v>22.740778408322171</v>
      </c>
      <c r="N75" s="6"/>
      <c r="O75" s="8">
        <f t="shared" si="9"/>
        <v>164.68626330105354</v>
      </c>
      <c r="P75" s="8">
        <f t="shared" si="22"/>
        <v>21.349494481426177</v>
      </c>
    </row>
    <row r="76" spans="1:16" x14ac:dyDescent="0.4">
      <c r="A76" s="7">
        <f t="shared" si="15"/>
        <v>44022</v>
      </c>
      <c r="B76" s="6">
        <v>22</v>
      </c>
      <c r="C76" s="6">
        <f t="shared" si="5"/>
        <v>180</v>
      </c>
      <c r="D76" s="8">
        <f t="shared" si="19"/>
        <v>182.0664194736089</v>
      </c>
      <c r="E76" s="8">
        <f t="shared" si="20"/>
        <v>202.98375559289974</v>
      </c>
      <c r="F76" s="8">
        <f t="shared" si="21"/>
        <v>189.05845551034849</v>
      </c>
      <c r="G76" s="12">
        <f t="shared" si="10"/>
        <v>24</v>
      </c>
      <c r="H76" s="21">
        <f t="shared" si="14"/>
        <v>5.5555555555555558E-3</v>
      </c>
      <c r="I76" s="8">
        <f t="shared" si="16"/>
        <v>182.0664194736089</v>
      </c>
      <c r="J76" s="8">
        <f t="shared" si="17"/>
        <v>21.857667612129319</v>
      </c>
      <c r="K76" s="6"/>
      <c r="L76" s="8">
        <f t="shared" si="8"/>
        <v>202.98375559289974</v>
      </c>
      <c r="M76" s="8">
        <f t="shared" si="18"/>
        <v>25.715974470891666</v>
      </c>
      <c r="N76" s="6"/>
      <c r="O76" s="8">
        <f t="shared" si="9"/>
        <v>189.05845551034849</v>
      </c>
      <c r="P76" s="8">
        <f t="shared" si="22"/>
        <v>24.372192209294951</v>
      </c>
    </row>
    <row r="77" spans="1:16" x14ac:dyDescent="0.4">
      <c r="A77" s="7">
        <f t="shared" si="15"/>
        <v>44023</v>
      </c>
      <c r="B77" s="6">
        <v>28</v>
      </c>
      <c r="C77" s="6">
        <f t="shared" si="5"/>
        <v>208</v>
      </c>
      <c r="D77" s="8">
        <f t="shared" si="19"/>
        <v>206.37659370012187</v>
      </c>
      <c r="E77" s="8">
        <f t="shared" si="20"/>
        <v>231.95122864286193</v>
      </c>
      <c r="F77" s="8">
        <f t="shared" si="21"/>
        <v>216.83183782803641</v>
      </c>
      <c r="G77" s="12">
        <f t="shared" si="10"/>
        <v>25</v>
      </c>
      <c r="H77" s="21">
        <f t="shared" si="14"/>
        <v>4.807692307692308E-3</v>
      </c>
      <c r="I77" s="8">
        <f t="shared" si="16"/>
        <v>206.37659370012187</v>
      </c>
      <c r="J77" s="8">
        <f t="shared" si="17"/>
        <v>24.31017422651297</v>
      </c>
      <c r="K77" s="6"/>
      <c r="L77" s="8">
        <f t="shared" si="8"/>
        <v>231.95122864286193</v>
      </c>
      <c r="M77" s="8">
        <f t="shared" si="18"/>
        <v>28.967473049962194</v>
      </c>
      <c r="N77" s="6"/>
      <c r="O77" s="8">
        <f t="shared" si="9"/>
        <v>216.83183782803641</v>
      </c>
      <c r="P77" s="8">
        <f t="shared" si="22"/>
        <v>27.773382317687918</v>
      </c>
    </row>
    <row r="78" spans="1:16" x14ac:dyDescent="0.4">
      <c r="A78" s="7">
        <f t="shared" si="15"/>
        <v>44024</v>
      </c>
      <c r="B78" s="6">
        <v>32</v>
      </c>
      <c r="C78" s="6">
        <f t="shared" si="5"/>
        <v>240</v>
      </c>
      <c r="D78" s="8">
        <f t="shared" si="19"/>
        <v>233.26869444394654</v>
      </c>
      <c r="E78" s="8">
        <f t="shared" si="20"/>
        <v>264.4386308245339</v>
      </c>
      <c r="F78" s="8">
        <f t="shared" si="21"/>
        <v>248.41694761791175</v>
      </c>
      <c r="G78" s="12">
        <f t="shared" si="10"/>
        <v>26</v>
      </c>
      <c r="H78" s="21">
        <f t="shared" si="14"/>
        <v>4.1666666666666666E-3</v>
      </c>
      <c r="I78" s="8">
        <f t="shared" si="16"/>
        <v>233.26869444394654</v>
      </c>
      <c r="J78" s="8">
        <f t="shared" si="17"/>
        <v>26.89210074382467</v>
      </c>
      <c r="K78" s="6"/>
      <c r="L78" s="8">
        <f t="shared" si="8"/>
        <v>264.4386308245339</v>
      </c>
      <c r="M78" s="8">
        <f t="shared" si="18"/>
        <v>32.487402181671968</v>
      </c>
      <c r="N78" s="6"/>
      <c r="O78" s="8">
        <f t="shared" si="9"/>
        <v>248.41694761791175</v>
      </c>
      <c r="P78" s="8">
        <f t="shared" si="22"/>
        <v>31.585109789875332</v>
      </c>
    </row>
    <row r="79" spans="1:16" x14ac:dyDescent="0.4">
      <c r="A79" s="7">
        <f t="shared" si="15"/>
        <v>44025</v>
      </c>
      <c r="B79" s="6">
        <v>18</v>
      </c>
      <c r="C79" s="6">
        <f t="shared" si="5"/>
        <v>258</v>
      </c>
      <c r="D79" s="8">
        <f t="shared" si="19"/>
        <v>262.83963941940897</v>
      </c>
      <c r="E79" s="8">
        <f t="shared" si="20"/>
        <v>300.69509120886477</v>
      </c>
      <c r="F79" s="8">
        <f t="shared" si="21"/>
        <v>284.25420263930948</v>
      </c>
      <c r="G79" s="12">
        <f t="shared" si="10"/>
        <v>27</v>
      </c>
      <c r="H79" s="21">
        <f t="shared" si="14"/>
        <v>3.875968992248062E-3</v>
      </c>
      <c r="I79" s="8">
        <f t="shared" si="16"/>
        <v>262.83963941940897</v>
      </c>
      <c r="J79" s="8">
        <f t="shared" si="17"/>
        <v>29.570944975462425</v>
      </c>
      <c r="K79" s="6"/>
      <c r="L79" s="8">
        <f t="shared" si="8"/>
        <v>300.69509120886477</v>
      </c>
      <c r="M79" s="8">
        <f t="shared" si="18"/>
        <v>36.256460384330865</v>
      </c>
      <c r="N79" s="6"/>
      <c r="O79" s="8">
        <f t="shared" si="9"/>
        <v>284.25420263930948</v>
      </c>
      <c r="P79" s="8">
        <f t="shared" si="22"/>
        <v>35.837255021397738</v>
      </c>
    </row>
    <row r="80" spans="1:16" x14ac:dyDescent="0.4">
      <c r="A80" s="7">
        <f t="shared" si="15"/>
        <v>44026</v>
      </c>
      <c r="B80" s="6">
        <v>20</v>
      </c>
      <c r="C80" s="6">
        <f t="shared" si="5"/>
        <v>278</v>
      </c>
      <c r="D80" s="8">
        <f t="shared" si="19"/>
        <v>295.14329880962242</v>
      </c>
      <c r="E80" s="8">
        <f t="shared" si="20"/>
        <v>340.93666621623549</v>
      </c>
      <c r="F80" s="8">
        <f t="shared" si="21"/>
        <v>324.8098363048141</v>
      </c>
      <c r="G80" s="12">
        <f t="shared" si="10"/>
        <v>28</v>
      </c>
      <c r="H80" s="21">
        <f t="shared" si="14"/>
        <v>3.5971223021582736E-3</v>
      </c>
      <c r="I80" s="8">
        <f t="shared" si="16"/>
        <v>295.14329880962242</v>
      </c>
      <c r="J80" s="8">
        <f t="shared" si="17"/>
        <v>32.303659390213454</v>
      </c>
      <c r="K80" s="6"/>
      <c r="L80" s="8">
        <f t="shared" si="8"/>
        <v>340.93666621623549</v>
      </c>
      <c r="M80" s="8">
        <f t="shared" si="18"/>
        <v>40.241575007370727</v>
      </c>
      <c r="N80" s="6"/>
      <c r="O80" s="8">
        <f t="shared" si="9"/>
        <v>324.8098363048141</v>
      </c>
      <c r="P80" s="8">
        <f t="shared" si="22"/>
        <v>40.555633665504615</v>
      </c>
    </row>
    <row r="81" spans="1:18" x14ac:dyDescent="0.4">
      <c r="A81" s="7">
        <f t="shared" si="15"/>
        <v>44027</v>
      </c>
      <c r="B81" s="6">
        <v>61</v>
      </c>
      <c r="C81" s="6">
        <f t="shared" si="5"/>
        <v>339</v>
      </c>
      <c r="D81" s="8">
        <f t="shared" si="19"/>
        <v>330.17986141845608</v>
      </c>
      <c r="E81" s="8">
        <f t="shared" si="20"/>
        <v>385.33051421916724</v>
      </c>
      <c r="F81" s="8">
        <f t="shared" si="21"/>
        <v>370.56945761826904</v>
      </c>
      <c r="G81" s="12">
        <f t="shared" si="10"/>
        <v>29</v>
      </c>
      <c r="H81" s="21">
        <f t="shared" si="14"/>
        <v>2.9498525073746312E-3</v>
      </c>
      <c r="I81" s="8">
        <f t="shared" si="16"/>
        <v>330.17986141845608</v>
      </c>
      <c r="J81" s="8">
        <f t="shared" si="17"/>
        <v>35.036562608833663</v>
      </c>
      <c r="K81" s="6"/>
      <c r="L81" s="8">
        <f t="shared" si="8"/>
        <v>385.33051421916724</v>
      </c>
      <c r="M81" s="8">
        <f t="shared" si="18"/>
        <v>44.393848002931747</v>
      </c>
      <c r="N81" s="6"/>
      <c r="O81" s="8">
        <f t="shared" si="9"/>
        <v>370.56945761826904</v>
      </c>
      <c r="P81" s="8">
        <f t="shared" si="22"/>
        <v>45.759621313454943</v>
      </c>
    </row>
    <row r="82" spans="1:18" x14ac:dyDescent="0.4">
      <c r="A82" s="7">
        <f t="shared" si="15"/>
        <v>44028</v>
      </c>
      <c r="B82" s="6">
        <v>66</v>
      </c>
      <c r="C82" s="6">
        <f t="shared" si="5"/>
        <v>405</v>
      </c>
      <c r="D82" s="8">
        <f t="shared" si="19"/>
        <v>367.88598229353533</v>
      </c>
      <c r="E82" s="8">
        <f t="shared" si="20"/>
        <v>433.97764067708511</v>
      </c>
      <c r="F82" s="8">
        <f t="shared" si="21"/>
        <v>422.02874724544353</v>
      </c>
      <c r="G82" s="12">
        <f t="shared" si="10"/>
        <v>30</v>
      </c>
      <c r="H82" s="21">
        <f t="shared" si="14"/>
        <v>2.4691358024691358E-3</v>
      </c>
      <c r="I82" s="8">
        <f t="shared" si="16"/>
        <v>367.88598229353533</v>
      </c>
      <c r="J82" s="8">
        <f t="shared" si="17"/>
        <v>37.70612087507925</v>
      </c>
      <c r="K82" s="6"/>
      <c r="L82" s="8">
        <f t="shared" si="8"/>
        <v>433.97764067708511</v>
      </c>
      <c r="M82" s="8">
        <f t="shared" si="18"/>
        <v>48.647126457917864</v>
      </c>
      <c r="N82" s="6"/>
      <c r="O82" s="8">
        <f t="shared" si="9"/>
        <v>422.02874724544353</v>
      </c>
      <c r="P82" s="8">
        <f t="shared" si="22"/>
        <v>51.459289627174485</v>
      </c>
    </row>
    <row r="83" spans="1:18" x14ac:dyDescent="0.4">
      <c r="A83" s="7">
        <f t="shared" si="15"/>
        <v>44029</v>
      </c>
      <c r="B83" s="6">
        <v>53</v>
      </c>
      <c r="C83" s="6">
        <f t="shared" si="5"/>
        <v>458</v>
      </c>
      <c r="D83" s="8">
        <f t="shared" si="19"/>
        <v>408.12676323156097</v>
      </c>
      <c r="E83" s="8">
        <f t="shared" si="20"/>
        <v>486.89523208175643</v>
      </c>
      <c r="F83" s="8">
        <f t="shared" si="21"/>
        <v>479.68083436280637</v>
      </c>
      <c r="G83" s="12">
        <f t="shared" si="10"/>
        <v>31</v>
      </c>
      <c r="H83" s="21">
        <f t="shared" si="14"/>
        <v>2.1834061135371178E-3</v>
      </c>
      <c r="I83" s="8">
        <f t="shared" si="16"/>
        <v>408.12676323156097</v>
      </c>
      <c r="J83" s="8">
        <f t="shared" si="17"/>
        <v>40.240780938025637</v>
      </c>
      <c r="K83" s="6"/>
      <c r="L83" s="8">
        <f t="shared" si="8"/>
        <v>486.89523208175643</v>
      </c>
      <c r="M83" s="8">
        <f t="shared" si="18"/>
        <v>52.917591404671327</v>
      </c>
      <c r="N83" s="6"/>
      <c r="O83" s="8">
        <f t="shared" si="9"/>
        <v>479.68083436280637</v>
      </c>
      <c r="P83" s="8">
        <f t="shared" si="22"/>
        <v>57.652087117362839</v>
      </c>
    </row>
    <row r="84" spans="1:18" x14ac:dyDescent="0.4">
      <c r="A84" s="7">
        <f t="shared" si="15"/>
        <v>44030</v>
      </c>
      <c r="B84" s="6">
        <v>86</v>
      </c>
      <c r="C84" s="6">
        <f t="shared" si="5"/>
        <v>544</v>
      </c>
      <c r="D84" s="8">
        <f t="shared" si="19"/>
        <v>450.6907019846322</v>
      </c>
      <c r="E84" s="8">
        <f t="shared" si="20"/>
        <v>543.99999999999989</v>
      </c>
      <c r="F84" s="8">
        <f t="shared" si="21"/>
        <v>543.99999999999989</v>
      </c>
      <c r="G84" s="12">
        <f t="shared" si="10"/>
        <v>32</v>
      </c>
      <c r="H84" s="21">
        <f t="shared" si="14"/>
        <v>1.838235294117647E-3</v>
      </c>
      <c r="I84" s="8">
        <f t="shared" si="16"/>
        <v>450.6907019846322</v>
      </c>
      <c r="J84" s="8">
        <f t="shared" si="17"/>
        <v>42.563938753071227</v>
      </c>
      <c r="K84" s="6"/>
      <c r="L84" s="8">
        <f t="shared" si="8"/>
        <v>543.99999999999989</v>
      </c>
      <c r="M84" s="8">
        <f t="shared" si="18"/>
        <v>57.104767918243454</v>
      </c>
      <c r="N84" s="6"/>
      <c r="O84" s="8">
        <f t="shared" si="9"/>
        <v>543.99999999999989</v>
      </c>
      <c r="P84" s="8">
        <f t="shared" si="22"/>
        <v>64.319165637193521</v>
      </c>
      <c r="R84">
        <f>(C84-D84)/H$40</f>
        <v>7.0565394094052644E-2</v>
      </c>
    </row>
    <row r="85" spans="1:18" x14ac:dyDescent="0.4">
      <c r="A85" s="7">
        <f t="shared" si="15"/>
        <v>44031</v>
      </c>
      <c r="B85" s="6"/>
      <c r="C85" s="6"/>
      <c r="D85" s="8">
        <f t="shared" si="19"/>
        <v>495.28868210370126</v>
      </c>
      <c r="E85" s="8">
        <f t="shared" si="20"/>
        <v>605.09429605446996</v>
      </c>
      <c r="F85" s="8">
        <f t="shared" si="21"/>
        <v>615.4215438372579</v>
      </c>
      <c r="G85" s="9">
        <f>G84+1</f>
        <v>33</v>
      </c>
      <c r="H85" s="6"/>
      <c r="I85" s="8">
        <f t="shared" si="16"/>
        <v>495.28868210370126</v>
      </c>
      <c r="J85" s="8">
        <f t="shared" si="17"/>
        <v>44.597980119069064</v>
      </c>
      <c r="K85" s="6"/>
      <c r="L85" s="8">
        <f t="shared" si="8"/>
        <v>605.09429605446996</v>
      </c>
      <c r="M85" s="8">
        <f t="shared" si="18"/>
        <v>61.094296054470078</v>
      </c>
      <c r="N85" s="6"/>
      <c r="O85" s="8">
        <f t="shared" si="9"/>
        <v>615.4215438372579</v>
      </c>
      <c r="P85" s="8">
        <f t="shared" si="22"/>
        <v>71.421543837258014</v>
      </c>
    </row>
    <row r="86" spans="1:18" x14ac:dyDescent="0.4">
      <c r="A86" s="7">
        <f t="shared" si="15"/>
        <v>44032</v>
      </c>
      <c r="B86" s="6"/>
      <c r="C86" s="6"/>
      <c r="D86" s="8">
        <f t="shared" si="19"/>
        <v>541.55782766501454</v>
      </c>
      <c r="E86" s="8">
        <f t="shared" si="20"/>
        <v>669.85694214269381</v>
      </c>
      <c r="F86" s="8">
        <f t="shared" si="21"/>
        <v>694.31795181239011</v>
      </c>
      <c r="G86" s="9">
        <f t="shared" ref="G86:G149" si="23">G85+1</f>
        <v>34</v>
      </c>
      <c r="H86" s="6"/>
      <c r="I86" s="8">
        <f t="shared" si="16"/>
        <v>541.55782766501454</v>
      </c>
      <c r="J86" s="8">
        <f t="shared" si="17"/>
        <v>46.26914556131328</v>
      </c>
      <c r="K86" s="6"/>
      <c r="L86" s="8">
        <f t="shared" si="8"/>
        <v>669.85694214269381</v>
      </c>
      <c r="M86" s="8">
        <f t="shared" si="18"/>
        <v>64.762646088223846</v>
      </c>
      <c r="N86" s="6"/>
      <c r="O86" s="8">
        <f t="shared" si="9"/>
        <v>694.31795181239011</v>
      </c>
      <c r="P86" s="8">
        <f t="shared" si="22"/>
        <v>78.896407975132206</v>
      </c>
    </row>
    <row r="87" spans="1:18" x14ac:dyDescent="0.4">
      <c r="A87" s="7">
        <f t="shared" si="15"/>
        <v>44033</v>
      </c>
      <c r="B87" s="6"/>
      <c r="C87" s="6"/>
      <c r="D87" s="8">
        <f t="shared" si="19"/>
        <v>589.07061221089168</v>
      </c>
      <c r="E87" s="8">
        <f t="shared" si="20"/>
        <v>737.84065234347679</v>
      </c>
      <c r="F87" s="8">
        <f t="shared" si="21"/>
        <v>780.9719204564924</v>
      </c>
      <c r="G87" s="9">
        <f t="shared" si="23"/>
        <v>35</v>
      </c>
      <c r="H87" s="6"/>
      <c r="I87" s="8">
        <f t="shared" si="16"/>
        <v>589.07061221089168</v>
      </c>
      <c r="J87" s="8">
        <f t="shared" si="17"/>
        <v>47.512784545877139</v>
      </c>
      <c r="K87" s="6"/>
      <c r="L87" s="8">
        <f t="shared" si="8"/>
        <v>737.84065234347679</v>
      </c>
      <c r="M87" s="8">
        <f t="shared" si="18"/>
        <v>67.98371020078298</v>
      </c>
      <c r="N87" s="6"/>
      <c r="O87" s="8">
        <f t="shared" si="9"/>
        <v>780.9719204564924</v>
      </c>
      <c r="P87" s="8">
        <f t="shared" si="22"/>
        <v>86.653968644102292</v>
      </c>
    </row>
    <row r="88" spans="1:18" x14ac:dyDescent="0.4">
      <c r="A88" s="7">
        <f t="shared" si="15"/>
        <v>44034</v>
      </c>
      <c r="B88" s="6"/>
      <c r="C88" s="6"/>
      <c r="D88" s="8">
        <f t="shared" si="19"/>
        <v>637.34902969247696</v>
      </c>
      <c r="E88" s="8">
        <f t="shared" si="20"/>
        <v>808.47753301049397</v>
      </c>
      <c r="F88" s="8">
        <f t="shared" si="21"/>
        <v>875.54732111512055</v>
      </c>
      <c r="G88" s="9">
        <f t="shared" si="23"/>
        <v>36</v>
      </c>
      <c r="H88" s="6"/>
      <c r="I88" s="8">
        <f t="shared" si="16"/>
        <v>637.34902969247696</v>
      </c>
      <c r="J88" s="8">
        <f t="shared" si="17"/>
        <v>48.278417481585279</v>
      </c>
      <c r="K88" s="6"/>
      <c r="L88" s="8">
        <f t="shared" si="8"/>
        <v>808.47753301049397</v>
      </c>
      <c r="M88" s="8">
        <f t="shared" si="18"/>
        <v>70.636880667017181</v>
      </c>
      <c r="N88" s="6"/>
      <c r="O88" s="8">
        <f t="shared" si="9"/>
        <v>875.54732111512055</v>
      </c>
      <c r="P88" s="8">
        <f t="shared" si="22"/>
        <v>94.575400658628155</v>
      </c>
    </row>
    <row r="89" spans="1:18" x14ac:dyDescent="0.4">
      <c r="A89" s="7">
        <f t="shared" si="15"/>
        <v>44035</v>
      </c>
      <c r="B89" s="6"/>
      <c r="C89" s="6"/>
      <c r="D89" s="8">
        <f t="shared" si="19"/>
        <v>685.882992599266</v>
      </c>
      <c r="E89" s="8">
        <f t="shared" si="20"/>
        <v>881.09342022588737</v>
      </c>
      <c r="F89" s="8">
        <f t="shared" si="21"/>
        <v>978.05978599886066</v>
      </c>
      <c r="G89" s="9">
        <f t="shared" si="23"/>
        <v>37</v>
      </c>
      <c r="H89" s="6"/>
      <c r="I89" s="8">
        <f t="shared" si="16"/>
        <v>685.882992599266</v>
      </c>
      <c r="J89" s="8">
        <f t="shared" si="17"/>
        <v>48.533962906789043</v>
      </c>
      <c r="K89" s="6"/>
      <c r="L89" s="8">
        <f t="shared" si="8"/>
        <v>881.09342022588737</v>
      </c>
      <c r="M89" s="8">
        <f t="shared" si="18"/>
        <v>72.6158872153934</v>
      </c>
      <c r="N89" s="6"/>
      <c r="O89" s="8">
        <f t="shared" si="9"/>
        <v>978.05978599886066</v>
      </c>
      <c r="P89" s="8">
        <f t="shared" si="22"/>
        <v>102.51246488374011</v>
      </c>
    </row>
    <row r="90" spans="1:18" x14ac:dyDescent="0.4">
      <c r="A90" s="7">
        <f t="shared" si="15"/>
        <v>44036</v>
      </c>
      <c r="B90" s="6"/>
      <c r="C90" s="6"/>
      <c r="D90" s="8">
        <f t="shared" si="19"/>
        <v>734.15153531817464</v>
      </c>
      <c r="E90" s="8">
        <f t="shared" si="20"/>
        <v>954.93081356000903</v>
      </c>
      <c r="F90" s="8">
        <f t="shared" si="21"/>
        <v>1088.3491967624161</v>
      </c>
      <c r="G90" s="9">
        <f t="shared" si="23"/>
        <v>38</v>
      </c>
      <c r="H90" s="6"/>
      <c r="I90" s="8">
        <f t="shared" si="16"/>
        <v>734.15153531817464</v>
      </c>
      <c r="J90" s="8">
        <f t="shared" si="17"/>
        <v>48.268542718908634</v>
      </c>
      <c r="K90" s="6"/>
      <c r="L90" s="8">
        <f t="shared" si="8"/>
        <v>954.93081356000903</v>
      </c>
      <c r="M90" s="8">
        <f t="shared" si="18"/>
        <v>73.837393334121657</v>
      </c>
      <c r="N90" s="6"/>
      <c r="O90" s="8">
        <f t="shared" si="9"/>
        <v>1088.3491967624161</v>
      </c>
      <c r="P90" s="8">
        <f t="shared" si="22"/>
        <v>110.28941076355545</v>
      </c>
    </row>
    <row r="91" spans="1:18" x14ac:dyDescent="0.4">
      <c r="A91" s="7">
        <f t="shared" si="15"/>
        <v>44037</v>
      </c>
      <c r="B91" s="6"/>
      <c r="C91" s="6"/>
      <c r="D91" s="8">
        <f t="shared" si="19"/>
        <v>781.64498897950648</v>
      </c>
      <c r="E91" s="8">
        <f t="shared" si="20"/>
        <v>1029.1790407571341</v>
      </c>
      <c r="F91" s="8">
        <f t="shared" si="21"/>
        <v>1206.0568484908949</v>
      </c>
      <c r="G91" s="9">
        <f t="shared" si="23"/>
        <v>39</v>
      </c>
      <c r="H91" s="6"/>
      <c r="I91" s="8">
        <f t="shared" si="16"/>
        <v>781.64498897950648</v>
      </c>
      <c r="J91" s="8">
        <f t="shared" si="17"/>
        <v>47.493453661331841</v>
      </c>
      <c r="K91" s="6"/>
      <c r="L91" s="8">
        <f t="shared" si="8"/>
        <v>1029.1790407571341</v>
      </c>
      <c r="M91" s="8">
        <f t="shared" si="18"/>
        <v>74.248227197125061</v>
      </c>
      <c r="N91" s="6"/>
      <c r="O91" s="8">
        <f t="shared" si="9"/>
        <v>1206.0568484908949</v>
      </c>
      <c r="P91" s="8">
        <f t="shared" si="22"/>
        <v>117.70765172847882</v>
      </c>
    </row>
    <row r="92" spans="1:18" x14ac:dyDescent="0.4">
      <c r="A92" s="7">
        <f t="shared" si="15"/>
        <v>44038</v>
      </c>
      <c r="B92" s="6"/>
      <c r="C92" s="6"/>
      <c r="D92" s="8">
        <f t="shared" si="19"/>
        <v>827.88614763191697</v>
      </c>
      <c r="E92" s="8">
        <f t="shared" si="20"/>
        <v>1103.0092488124146</v>
      </c>
      <c r="F92" s="8">
        <f t="shared" si="21"/>
        <v>1330.6103162786571</v>
      </c>
      <c r="G92" s="9">
        <f t="shared" si="23"/>
        <v>40</v>
      </c>
      <c r="H92" s="6"/>
      <c r="I92" s="8">
        <f t="shared" si="16"/>
        <v>827.88614763191697</v>
      </c>
      <c r="J92" s="8">
        <f t="shared" si="17"/>
        <v>46.241158652410491</v>
      </c>
      <c r="K92" s="6"/>
      <c r="L92" s="8">
        <f t="shared" si="8"/>
        <v>1103.0092488124146</v>
      </c>
      <c r="M92" s="8">
        <f t="shared" si="18"/>
        <v>73.830208055280536</v>
      </c>
      <c r="N92" s="6"/>
      <c r="O92" s="8">
        <f t="shared" si="9"/>
        <v>1330.6103162786571</v>
      </c>
      <c r="P92" s="8">
        <f t="shared" si="22"/>
        <v>124.5534677877622</v>
      </c>
    </row>
    <row r="93" spans="1:18" x14ac:dyDescent="0.4">
      <c r="A93" s="7">
        <f t="shared" si="15"/>
        <v>44039</v>
      </c>
      <c r="B93" s="6"/>
      <c r="C93" s="6"/>
      <c r="D93" s="8">
        <f t="shared" si="19"/>
        <v>872.44859756988058</v>
      </c>
      <c r="E93" s="8">
        <f t="shared" si="20"/>
        <v>1175.6110821111909</v>
      </c>
      <c r="F93" s="8">
        <f t="shared" si="21"/>
        <v>1461.2189356838348</v>
      </c>
      <c r="G93" s="9">
        <f t="shared" si="23"/>
        <v>41</v>
      </c>
      <c r="H93" s="6"/>
      <c r="I93" s="8">
        <f t="shared" si="16"/>
        <v>872.44859756988058</v>
      </c>
      <c r="J93" s="8">
        <f t="shared" si="17"/>
        <v>44.562449937963606</v>
      </c>
      <c r="K93" s="6"/>
      <c r="L93" s="8">
        <f t="shared" si="8"/>
        <v>1175.6110821111909</v>
      </c>
      <c r="M93" s="8">
        <f t="shared" si="18"/>
        <v>72.601833298776228</v>
      </c>
      <c r="N93" s="6"/>
      <c r="O93" s="8">
        <f t="shared" si="9"/>
        <v>1461.2189356838348</v>
      </c>
      <c r="P93" s="8">
        <f t="shared" si="22"/>
        <v>130.60861940517771</v>
      </c>
    </row>
    <row r="94" spans="1:18" x14ac:dyDescent="0.4">
      <c r="A94" s="7">
        <f t="shared" si="15"/>
        <v>44040</v>
      </c>
      <c r="B94" s="6"/>
      <c r="C94" s="6"/>
      <c r="D94" s="8">
        <f t="shared" si="19"/>
        <v>914.97079774328779</v>
      </c>
      <c r="E94" s="8">
        <f t="shared" si="20"/>
        <v>1246.2276442879595</v>
      </c>
      <c r="F94" s="8">
        <f t="shared" si="21"/>
        <v>1596.8822247567912</v>
      </c>
      <c r="G94" s="9">
        <f t="shared" si="23"/>
        <v>42</v>
      </c>
      <c r="H94" s="6"/>
      <c r="I94" s="8">
        <f t="shared" si="16"/>
        <v>914.97079774328779</v>
      </c>
      <c r="J94" s="8">
        <f t="shared" si="17"/>
        <v>42.522200173407214</v>
      </c>
      <c r="K94" s="6"/>
      <c r="L94" s="8">
        <f t="shared" si="8"/>
        <v>1246.2276442879595</v>
      </c>
      <c r="M94" s="8">
        <f t="shared" si="18"/>
        <v>70.616562176768639</v>
      </c>
      <c r="N94" s="6"/>
      <c r="O94" s="8">
        <f t="shared" si="9"/>
        <v>1596.8822247567912</v>
      </c>
      <c r="P94" s="8">
        <f t="shared" si="22"/>
        <v>135.66328907295633</v>
      </c>
    </row>
    <row r="95" spans="1:18" x14ac:dyDescent="0.4">
      <c r="A95" s="7">
        <f t="shared" si="15"/>
        <v>44041</v>
      </c>
      <c r="B95" s="6"/>
      <c r="C95" s="6"/>
      <c r="D95" s="8">
        <f t="shared" si="19"/>
        <v>955.16508853592075</v>
      </c>
      <c r="E95" s="8">
        <f t="shared" si="20"/>
        <v>1314.1856090166877</v>
      </c>
      <c r="F95" s="8">
        <f t="shared" si="21"/>
        <v>1736.4125020832982</v>
      </c>
      <c r="G95" s="9">
        <f t="shared" si="23"/>
        <v>43</v>
      </c>
      <c r="H95" s="6"/>
      <c r="I95" s="8">
        <f t="shared" si="16"/>
        <v>955.16508853592075</v>
      </c>
      <c r="J95" s="8">
        <f t="shared" si="17"/>
        <v>40.194290792632955</v>
      </c>
      <c r="K95" s="6"/>
      <c r="L95" s="8">
        <f t="shared" si="8"/>
        <v>1314.1856090166877</v>
      </c>
      <c r="M95" s="8">
        <f t="shared" si="18"/>
        <v>67.957964728728257</v>
      </c>
      <c r="N95" s="6"/>
      <c r="O95" s="8">
        <f t="shared" si="9"/>
        <v>1736.4125020832982</v>
      </c>
      <c r="P95" s="8">
        <f t="shared" si="22"/>
        <v>139.53027732650708</v>
      </c>
    </row>
    <row r="96" spans="1:18" x14ac:dyDescent="0.4">
      <c r="A96" s="7">
        <f t="shared" si="15"/>
        <v>44042</v>
      </c>
      <c r="B96" s="6"/>
      <c r="C96" s="6"/>
      <c r="D96" s="8">
        <f t="shared" si="19"/>
        <v>992.82144866632143</v>
      </c>
      <c r="E96" s="8">
        <f t="shared" si="20"/>
        <v>1378.9180832250227</v>
      </c>
      <c r="F96" s="8">
        <f t="shared" si="21"/>
        <v>1878.4714777344627</v>
      </c>
      <c r="G96" s="9">
        <f t="shared" si="23"/>
        <v>44</v>
      </c>
      <c r="H96" s="6"/>
      <c r="I96" s="8">
        <f t="shared" si="16"/>
        <v>992.82144866632143</v>
      </c>
      <c r="J96" s="8">
        <f t="shared" si="17"/>
        <v>37.656360130400685</v>
      </c>
      <c r="K96" s="6"/>
      <c r="L96" s="8">
        <f t="shared" si="8"/>
        <v>1378.9180832250227</v>
      </c>
      <c r="M96" s="8">
        <f t="shared" si="18"/>
        <v>64.732474208334907</v>
      </c>
      <c r="N96" s="6"/>
      <c r="O96" s="8">
        <f t="shared" si="9"/>
        <v>1878.4714777344627</v>
      </c>
      <c r="P96" s="8">
        <f t="shared" si="22"/>
        <v>142.05897565116447</v>
      </c>
    </row>
    <row r="97" spans="1:16" x14ac:dyDescent="0.4">
      <c r="A97" s="7">
        <f t="shared" si="15"/>
        <v>44043</v>
      </c>
      <c r="B97" s="6"/>
      <c r="C97" s="6"/>
      <c r="D97" s="8">
        <f t="shared" si="19"/>
        <v>1027.8063993869227</v>
      </c>
      <c r="E97" s="8">
        <f t="shared" si="20"/>
        <v>1439.9788670963596</v>
      </c>
      <c r="F97" s="8">
        <f t="shared" si="21"/>
        <v>2021.6189123372378</v>
      </c>
      <c r="G97" s="9">
        <f t="shared" si="23"/>
        <v>45</v>
      </c>
      <c r="H97" s="6"/>
      <c r="I97" s="8">
        <f t="shared" si="16"/>
        <v>1027.8063993869227</v>
      </c>
      <c r="J97" s="8">
        <f t="shared" si="17"/>
        <v>34.984950720601319</v>
      </c>
      <c r="K97" s="6"/>
      <c r="L97" s="8">
        <f t="shared" si="8"/>
        <v>1439.9788670963596</v>
      </c>
      <c r="M97" s="8">
        <f t="shared" si="18"/>
        <v>61.06078387133698</v>
      </c>
      <c r="N97" s="6"/>
      <c r="O97" s="8">
        <f t="shared" si="9"/>
        <v>2021.6189123372378</v>
      </c>
      <c r="P97" s="8">
        <f t="shared" si="22"/>
        <v>143.14743460277509</v>
      </c>
    </row>
    <row r="98" spans="1:16" x14ac:dyDescent="0.4">
      <c r="A98" s="7">
        <f t="shared" si="15"/>
        <v>44044</v>
      </c>
      <c r="B98" s="6"/>
      <c r="C98" s="6"/>
      <c r="D98" s="8">
        <f t="shared" si="19"/>
        <v>1060.057886739273</v>
      </c>
      <c r="E98" s="8">
        <f t="shared" si="20"/>
        <v>1497.0478793151365</v>
      </c>
      <c r="F98" s="8">
        <f t="shared" si="21"/>
        <v>2164.3698404207657</v>
      </c>
      <c r="G98" s="9">
        <f t="shared" si="23"/>
        <v>46</v>
      </c>
      <c r="H98" s="6"/>
      <c r="I98" s="8">
        <f t="shared" si="16"/>
        <v>1060.057886739273</v>
      </c>
      <c r="J98" s="8">
        <f t="shared" si="17"/>
        <v>32.251487352350296</v>
      </c>
      <c r="K98" s="6"/>
      <c r="L98" s="8">
        <f t="shared" si="8"/>
        <v>1497.0478793151365</v>
      </c>
      <c r="M98" s="8">
        <f t="shared" si="18"/>
        <v>57.069012218776834</v>
      </c>
      <c r="N98" s="6"/>
      <c r="O98" s="8">
        <f t="shared" si="9"/>
        <v>2164.3698404207657</v>
      </c>
      <c r="P98" s="8">
        <f t="shared" si="22"/>
        <v>142.75092808352792</v>
      </c>
    </row>
    <row r="99" spans="1:16" x14ac:dyDescent="0.4">
      <c r="A99" s="7">
        <f t="shared" si="15"/>
        <v>44045</v>
      </c>
      <c r="B99" s="6"/>
      <c r="C99" s="6"/>
      <c r="D99" s="8">
        <f t="shared" si="19"/>
        <v>1089.5772166596537</v>
      </c>
      <c r="E99" s="8">
        <f t="shared" si="20"/>
        <v>1549.9285143907389</v>
      </c>
      <c r="F99" s="8">
        <f t="shared" si="21"/>
        <v>2305.2556481611223</v>
      </c>
      <c r="G99" s="9">
        <f t="shared" si="23"/>
        <v>47</v>
      </c>
      <c r="H99" s="6"/>
      <c r="I99" s="8">
        <f t="shared" si="16"/>
        <v>1089.5772166596537</v>
      </c>
      <c r="J99" s="8">
        <f t="shared" si="17"/>
        <v>29.519329920380642</v>
      </c>
      <c r="K99" s="6"/>
      <c r="L99" s="8">
        <f t="shared" si="8"/>
        <v>1549.9285143907389</v>
      </c>
      <c r="M99" s="8">
        <f t="shared" si="18"/>
        <v>52.880635075602413</v>
      </c>
      <c r="N99" s="6"/>
      <c r="O99" s="8">
        <f t="shared" si="9"/>
        <v>2305.2556481611223</v>
      </c>
      <c r="P99" s="8">
        <f t="shared" si="22"/>
        <v>140.88580774035654</v>
      </c>
    </row>
    <row r="100" spans="1:16" x14ac:dyDescent="0.4">
      <c r="A100" s="7">
        <f t="shared" si="15"/>
        <v>44046</v>
      </c>
      <c r="B100" s="6"/>
      <c r="C100" s="6"/>
      <c r="D100" s="8">
        <f t="shared" si="19"/>
        <v>1116.4191783833962</v>
      </c>
      <c r="E100" s="8">
        <f t="shared" si="20"/>
        <v>1598.5384234383994</v>
      </c>
      <c r="F100" s="8">
        <f t="shared" si="21"/>
        <v>2442.8837352050787</v>
      </c>
      <c r="G100" s="9">
        <f t="shared" si="23"/>
        <v>48</v>
      </c>
      <c r="H100" s="6"/>
      <c r="I100" s="8">
        <f t="shared" si="16"/>
        <v>1116.4191783833962</v>
      </c>
      <c r="J100" s="8">
        <f t="shared" si="17"/>
        <v>26.841961723742543</v>
      </c>
      <c r="K100" s="6"/>
      <c r="L100" s="8">
        <f t="shared" si="8"/>
        <v>1598.5384234383994</v>
      </c>
      <c r="M100" s="8">
        <f t="shared" si="18"/>
        <v>48.609909047660494</v>
      </c>
      <c r="N100" s="6"/>
      <c r="O100" s="8">
        <f t="shared" si="9"/>
        <v>2442.8837352050787</v>
      </c>
      <c r="P100" s="8">
        <f t="shared" si="22"/>
        <v>137.62808704395638</v>
      </c>
    </row>
    <row r="101" spans="1:16" x14ac:dyDescent="0.4">
      <c r="A101" s="7">
        <f t="shared" si="15"/>
        <v>44047</v>
      </c>
      <c r="B101" s="6"/>
      <c r="C101" s="6"/>
      <c r="D101" s="8">
        <f t="shared" si="19"/>
        <v>1140.6814048411486</v>
      </c>
      <c r="E101" s="8">
        <f t="shared" si="20"/>
        <v>1642.8955967743595</v>
      </c>
      <c r="F101" s="8">
        <f t="shared" si="21"/>
        <v>2575.9906973609045</v>
      </c>
      <c r="G101" s="9">
        <f t="shared" si="23"/>
        <v>49</v>
      </c>
      <c r="H101" s="6"/>
      <c r="I101" s="8">
        <f t="shared" si="16"/>
        <v>1140.6814048411486</v>
      </c>
      <c r="J101" s="8">
        <f t="shared" si="17"/>
        <v>24.262226457752377</v>
      </c>
      <c r="K101" s="6"/>
      <c r="L101" s="8">
        <f t="shared" si="8"/>
        <v>1642.8955967743595</v>
      </c>
      <c r="M101" s="8">
        <f t="shared" si="18"/>
        <v>44.357173335960169</v>
      </c>
      <c r="N101" s="6"/>
      <c r="O101" s="8">
        <f t="shared" si="9"/>
        <v>2575.9906973609045</v>
      </c>
      <c r="P101" s="8">
        <f t="shared" si="22"/>
        <v>133.10696215582584</v>
      </c>
    </row>
    <row r="102" spans="1:16" x14ac:dyDescent="0.4">
      <c r="A102" s="7">
        <f t="shared" si="15"/>
        <v>44048</v>
      </c>
      <c r="B102" s="6"/>
      <c r="C102" s="6"/>
      <c r="D102" s="8">
        <f t="shared" si="19"/>
        <v>1162.4938359816611</v>
      </c>
      <c r="E102" s="8">
        <f t="shared" si="20"/>
        <v>1683.1016919835727</v>
      </c>
      <c r="F102" s="8">
        <f t="shared" si="21"/>
        <v>2703.4848962143005</v>
      </c>
      <c r="G102" s="9">
        <f t="shared" si="23"/>
        <v>50</v>
      </c>
      <c r="H102" s="6"/>
      <c r="I102" s="8">
        <f t="shared" si="16"/>
        <v>1162.4938359816611</v>
      </c>
      <c r="J102" s="8">
        <f t="shared" si="17"/>
        <v>21.812431140512444</v>
      </c>
      <c r="K102" s="6"/>
      <c r="L102" s="8">
        <f t="shared" si="8"/>
        <v>1683.1016919835727</v>
      </c>
      <c r="M102" s="8">
        <f t="shared" si="18"/>
        <v>40.206095209213117</v>
      </c>
      <c r="N102" s="6"/>
      <c r="O102" s="8">
        <f t="shared" si="9"/>
        <v>2703.4848962143005</v>
      </c>
      <c r="P102" s="8">
        <f t="shared" si="22"/>
        <v>127.49419885339603</v>
      </c>
    </row>
    <row r="103" spans="1:16" x14ac:dyDescent="0.4">
      <c r="A103" s="7">
        <f t="shared" si="15"/>
        <v>44049</v>
      </c>
      <c r="B103" s="6"/>
      <c r="C103" s="6"/>
      <c r="D103" s="8">
        <f t="shared" si="19"/>
        <v>1182.0089241546707</v>
      </c>
      <c r="E103" s="8">
        <f t="shared" si="20"/>
        <v>1719.324365876616</v>
      </c>
      <c r="F103" s="8">
        <f t="shared" si="21"/>
        <v>2824.4757342105027</v>
      </c>
      <c r="G103" s="9">
        <f t="shared" si="23"/>
        <v>51</v>
      </c>
      <c r="H103" s="6"/>
      <c r="I103" s="8">
        <f t="shared" si="16"/>
        <v>1182.0089241546707</v>
      </c>
      <c r="J103" s="8">
        <f t="shared" si="17"/>
        <v>19.515088173009644</v>
      </c>
      <c r="K103" s="6"/>
      <c r="L103" s="8">
        <f t="shared" si="8"/>
        <v>1719.324365876616</v>
      </c>
      <c r="M103" s="8">
        <f t="shared" si="18"/>
        <v>36.222673893043293</v>
      </c>
      <c r="N103" s="6"/>
      <c r="O103" s="8">
        <f t="shared" si="9"/>
        <v>2824.4757342105027</v>
      </c>
      <c r="P103" s="8">
        <f t="shared" si="22"/>
        <v>120.99083799620212</v>
      </c>
    </row>
    <row r="104" spans="1:16" x14ac:dyDescent="0.4">
      <c r="A104" s="7">
        <f t="shared" si="15"/>
        <v>44050</v>
      </c>
      <c r="B104" s="6"/>
      <c r="C104" s="6"/>
      <c r="D104" s="8">
        <f t="shared" si="19"/>
        <v>1199.3929923532405</v>
      </c>
      <c r="E104" s="8">
        <f t="shared" si="20"/>
        <v>1751.780028266031</v>
      </c>
      <c r="F104" s="8">
        <f t="shared" si="21"/>
        <v>2938.2886357445113</v>
      </c>
      <c r="G104" s="9">
        <f t="shared" si="23"/>
        <v>52</v>
      </c>
      <c r="H104" s="6"/>
      <c r="I104" s="8">
        <f t="shared" si="16"/>
        <v>1199.3929923532405</v>
      </c>
      <c r="J104" s="8">
        <f t="shared" si="17"/>
        <v>17.384068198569821</v>
      </c>
      <c r="K104" s="6"/>
      <c r="L104" s="8">
        <f t="shared" si="8"/>
        <v>1751.780028266031</v>
      </c>
      <c r="M104" s="8">
        <f t="shared" si="18"/>
        <v>32.455662389415011</v>
      </c>
      <c r="N104" s="6"/>
      <c r="O104" s="8">
        <f t="shared" si="9"/>
        <v>2938.2886357445113</v>
      </c>
      <c r="P104" s="8">
        <f t="shared" si="22"/>
        <v>113.81290153400869</v>
      </c>
    </row>
    <row r="105" spans="1:16" x14ac:dyDescent="0.4">
      <c r="A105" s="7">
        <f t="shared" si="15"/>
        <v>44051</v>
      </c>
      <c r="B105" s="6"/>
      <c r="C105" s="6"/>
      <c r="D105" s="8">
        <f t="shared" si="19"/>
        <v>1214.818954883684</v>
      </c>
      <c r="E105" s="8">
        <f t="shared" si="20"/>
        <v>1780.7180322884724</v>
      </c>
      <c r="F105" s="8">
        <f t="shared" si="21"/>
        <v>3044.4663390090245</v>
      </c>
      <c r="G105" s="9">
        <f t="shared" si="23"/>
        <v>53</v>
      </c>
      <c r="H105" s="6"/>
      <c r="I105" s="8">
        <f t="shared" si="16"/>
        <v>1214.818954883684</v>
      </c>
      <c r="J105" s="8">
        <f t="shared" si="17"/>
        <v>15.425962530443485</v>
      </c>
      <c r="K105" s="6"/>
      <c r="L105" s="8">
        <f t="shared" si="8"/>
        <v>1780.7180322884724</v>
      </c>
      <c r="M105" s="8">
        <f t="shared" si="18"/>
        <v>28.938004022441419</v>
      </c>
      <c r="N105" s="6"/>
      <c r="O105" s="8">
        <f t="shared" si="9"/>
        <v>3044.4663390090245</v>
      </c>
      <c r="P105" s="8">
        <f t="shared" si="22"/>
        <v>106.17770326451318</v>
      </c>
    </row>
    <row r="106" spans="1:16" x14ac:dyDescent="0.4">
      <c r="A106" s="7">
        <f t="shared" si="15"/>
        <v>44052</v>
      </c>
      <c r="B106" s="6"/>
      <c r="C106" s="6"/>
      <c r="D106" s="8">
        <f t="shared" si="19"/>
        <v>1228.4604507345475</v>
      </c>
      <c r="E106" s="8">
        <f t="shared" si="20"/>
        <v>1806.4069228071935</v>
      </c>
      <c r="F106" s="8">
        <f t="shared" si="21"/>
        <v>3142.75838332588</v>
      </c>
      <c r="G106" s="9">
        <f t="shared" si="23"/>
        <v>54</v>
      </c>
      <c r="H106" s="6"/>
      <c r="I106" s="8">
        <f t="shared" si="16"/>
        <v>1228.4604507345475</v>
      </c>
      <c r="J106" s="8">
        <f t="shared" si="17"/>
        <v>13.641495850863521</v>
      </c>
      <c r="K106" s="6"/>
      <c r="L106" s="8">
        <f t="shared" si="8"/>
        <v>1806.4069228071935</v>
      </c>
      <c r="M106" s="8">
        <f t="shared" si="18"/>
        <v>25.688890518721109</v>
      </c>
      <c r="N106" s="6"/>
      <c r="O106" s="8">
        <f t="shared" si="9"/>
        <v>3142.75838332588</v>
      </c>
      <c r="P106" s="8">
        <f t="shared" si="22"/>
        <v>98.292044316855481</v>
      </c>
    </row>
    <row r="107" spans="1:16" x14ac:dyDescent="0.4">
      <c r="A107" s="7">
        <f t="shared" si="15"/>
        <v>44053</v>
      </c>
      <c r="B107" s="6"/>
      <c r="C107" s="6"/>
      <c r="D107" s="8">
        <f t="shared" si="19"/>
        <v>1240.4873263140312</v>
      </c>
      <c r="E107" s="8">
        <f t="shared" si="20"/>
        <v>1829.1230277089264</v>
      </c>
      <c r="F107" s="8">
        <f t="shared" si="21"/>
        <v>3233.1014923280918</v>
      </c>
      <c r="G107" s="9">
        <f t="shared" si="23"/>
        <v>55</v>
      </c>
      <c r="H107" s="6"/>
      <c r="I107" s="8">
        <f t="shared" si="16"/>
        <v>1240.4873263140312</v>
      </c>
      <c r="J107" s="8">
        <f t="shared" si="17"/>
        <v>12.026875579483658</v>
      </c>
      <c r="K107" s="6"/>
      <c r="L107" s="8">
        <f t="shared" si="8"/>
        <v>1829.1230277089264</v>
      </c>
      <c r="M107" s="8">
        <f t="shared" si="18"/>
        <v>22.716104901732933</v>
      </c>
      <c r="N107" s="6"/>
      <c r="O107" s="8">
        <f t="shared" si="9"/>
        <v>3233.1014923280918</v>
      </c>
      <c r="P107" s="8">
        <f t="shared" si="22"/>
        <v>90.343109002211804</v>
      </c>
    </row>
    <row r="108" spans="1:16" x14ac:dyDescent="0.4">
      <c r="A108" s="7">
        <f t="shared" si="15"/>
        <v>44054</v>
      </c>
      <c r="B108" s="6"/>
      <c r="C108" s="6"/>
      <c r="D108" s="8">
        <f t="shared" si="19"/>
        <v>1251.0623326971479</v>
      </c>
      <c r="E108" s="8">
        <f t="shared" si="20"/>
        <v>1849.1414183512145</v>
      </c>
      <c r="F108" s="8">
        <f t="shared" si="21"/>
        <v>3315.5938793196551</v>
      </c>
      <c r="G108" s="9">
        <f t="shared" si="23"/>
        <v>56</v>
      </c>
      <c r="H108" s="6"/>
      <c r="I108" s="8">
        <f t="shared" si="16"/>
        <v>1251.0623326971479</v>
      </c>
      <c r="J108" s="8">
        <f t="shared" si="17"/>
        <v>10.575006383116715</v>
      </c>
      <c r="K108" s="6"/>
      <c r="L108" s="8">
        <f t="shared" si="8"/>
        <v>1849.1414183512145</v>
      </c>
      <c r="M108" s="8">
        <f t="shared" si="18"/>
        <v>20.018390642288068</v>
      </c>
      <c r="N108" s="6"/>
      <c r="O108" s="8">
        <f t="shared" si="9"/>
        <v>3315.5938793196551</v>
      </c>
      <c r="P108" s="8">
        <f t="shared" si="22"/>
        <v>82.492386991563308</v>
      </c>
    </row>
    <row r="109" spans="1:16" x14ac:dyDescent="0.4">
      <c r="A109" s="7">
        <f t="shared" si="15"/>
        <v>44055</v>
      </c>
      <c r="B109" s="6"/>
      <c r="C109" s="6"/>
      <c r="D109" s="8">
        <f t="shared" si="19"/>
        <v>1260.3388655397912</v>
      </c>
      <c r="E109" s="8">
        <f t="shared" si="20"/>
        <v>1866.7290877856428</v>
      </c>
      <c r="F109" s="8">
        <f t="shared" si="21"/>
        <v>3390.4664045160539</v>
      </c>
      <c r="G109" s="9">
        <f t="shared" si="23"/>
        <v>57</v>
      </c>
      <c r="H109" s="6"/>
      <c r="I109" s="8">
        <f t="shared" si="16"/>
        <v>1260.3388655397912</v>
      </c>
      <c r="J109" s="8">
        <f t="shared" si="17"/>
        <v>9.2765328426432916</v>
      </c>
      <c r="K109" s="6"/>
      <c r="L109" s="8">
        <f t="shared" si="8"/>
        <v>1866.7290877856428</v>
      </c>
      <c r="M109" s="8">
        <f t="shared" si="18"/>
        <v>17.587669434428335</v>
      </c>
      <c r="N109" s="6"/>
      <c r="O109" s="8">
        <f t="shared" si="9"/>
        <v>3390.4664045160539</v>
      </c>
      <c r="P109" s="8">
        <f t="shared" si="22"/>
        <v>74.872525196398783</v>
      </c>
    </row>
    <row r="110" spans="1:16" x14ac:dyDescent="0.4">
      <c r="A110" s="7">
        <f t="shared" si="15"/>
        <v>44056</v>
      </c>
      <c r="B110" s="6"/>
      <c r="C110" s="6"/>
      <c r="D110" s="8">
        <f t="shared" si="19"/>
        <v>1268.4595645989777</v>
      </c>
      <c r="E110" s="8">
        <f t="shared" si="20"/>
        <v>1882.140089551493</v>
      </c>
      <c r="F110" s="8">
        <f t="shared" si="21"/>
        <v>3458.0531157137689</v>
      </c>
      <c r="G110" s="9">
        <f t="shared" si="23"/>
        <v>58</v>
      </c>
      <c r="H110" s="6"/>
      <c r="I110" s="8">
        <f t="shared" si="16"/>
        <v>1268.4595645989777</v>
      </c>
      <c r="J110" s="8">
        <f t="shared" si="17"/>
        <v>8.1206990591865633</v>
      </c>
      <c r="K110" s="6"/>
      <c r="L110" s="8">
        <f t="shared" si="8"/>
        <v>1882.140089551493</v>
      </c>
      <c r="M110" s="8">
        <f t="shared" si="18"/>
        <v>15.411001765850187</v>
      </c>
      <c r="N110" s="6"/>
      <c r="O110" s="8">
        <f t="shared" si="9"/>
        <v>3458.0531157137689</v>
      </c>
      <c r="P110" s="8">
        <f t="shared" si="22"/>
        <v>67.586711197714976</v>
      </c>
    </row>
    <row r="111" spans="1:16" x14ac:dyDescent="0.4">
      <c r="A111" s="7">
        <f t="shared" si="15"/>
        <v>44057</v>
      </c>
      <c r="B111" s="6"/>
      <c r="C111" s="6"/>
      <c r="D111" s="8">
        <f t="shared" si="19"/>
        <v>1275.5555960359045</v>
      </c>
      <c r="E111" s="8">
        <f t="shared" si="20"/>
        <v>1895.6123309959523</v>
      </c>
      <c r="F111" s="8">
        <f t="shared" si="21"/>
        <v>3518.7631398233593</v>
      </c>
      <c r="G111" s="9">
        <f t="shared" si="23"/>
        <v>59</v>
      </c>
      <c r="H111" s="6"/>
      <c r="I111" s="8">
        <f t="shared" si="16"/>
        <v>1275.5555960359045</v>
      </c>
      <c r="J111" s="8">
        <f t="shared" si="17"/>
        <v>7.0960314369267508</v>
      </c>
      <c r="K111" s="6"/>
      <c r="L111" s="8">
        <f t="shared" si="8"/>
        <v>1895.6123309959523</v>
      </c>
      <c r="M111" s="8">
        <f t="shared" si="18"/>
        <v>13.472241444459314</v>
      </c>
      <c r="N111" s="6"/>
      <c r="O111" s="8">
        <f t="shared" si="9"/>
        <v>3518.7631398233593</v>
      </c>
      <c r="P111" s="8">
        <f t="shared" si="22"/>
        <v>60.710024109590449</v>
      </c>
    </row>
    <row r="112" spans="1:16" x14ac:dyDescent="0.4">
      <c r="A112" s="7">
        <f t="shared" si="15"/>
        <v>44058</v>
      </c>
      <c r="B112" s="6"/>
      <c r="C112" s="6"/>
      <c r="D112" s="8">
        <f t="shared" si="19"/>
        <v>1281.7464574188255</v>
      </c>
      <c r="E112" s="8">
        <f t="shared" si="20"/>
        <v>1907.3657072533003</v>
      </c>
      <c r="F112" s="8">
        <f t="shared" si="21"/>
        <v>3573.0552827993529</v>
      </c>
      <c r="G112" s="9">
        <f t="shared" si="23"/>
        <v>60</v>
      </c>
      <c r="H112" s="6"/>
      <c r="I112" s="8">
        <f t="shared" si="16"/>
        <v>1281.7464574188255</v>
      </c>
      <c r="J112" s="8">
        <f t="shared" si="17"/>
        <v>6.1908613829209571</v>
      </c>
      <c r="K112" s="6"/>
      <c r="L112" s="8">
        <f t="shared" si="8"/>
        <v>1907.3657072533003</v>
      </c>
      <c r="M112" s="8">
        <f t="shared" si="18"/>
        <v>11.753376257348009</v>
      </c>
      <c r="N112" s="6"/>
      <c r="O112" s="8">
        <f t="shared" si="9"/>
        <v>3573.0552827993529</v>
      </c>
      <c r="P112" s="8">
        <f t="shared" si="22"/>
        <v>54.292142975993556</v>
      </c>
    </row>
    <row r="113" spans="1:16" x14ac:dyDescent="0.4">
      <c r="A113" s="7">
        <f t="shared" si="15"/>
        <v>44059</v>
      </c>
      <c r="B113" s="6"/>
      <c r="C113" s="6"/>
      <c r="D113" s="8">
        <f t="shared" si="19"/>
        <v>1287.1401672893423</v>
      </c>
      <c r="E113" s="8">
        <f t="shared" si="20"/>
        <v>1917.6012807767459</v>
      </c>
      <c r="F113" s="8">
        <f t="shared" si="21"/>
        <v>3621.4161282224677</v>
      </c>
      <c r="G113" s="9">
        <f t="shared" si="23"/>
        <v>61</v>
      </c>
      <c r="H113" s="6"/>
      <c r="I113" s="8">
        <f t="shared" si="16"/>
        <v>1287.1401672893423</v>
      </c>
      <c r="J113" s="8">
        <f t="shared" si="17"/>
        <v>5.3937098705168864</v>
      </c>
      <c r="K113" s="6"/>
      <c r="L113" s="8">
        <f t="shared" si="8"/>
        <v>1917.6012807767459</v>
      </c>
      <c r="M113" s="8">
        <f t="shared" si="18"/>
        <v>10.23557352344551</v>
      </c>
      <c r="N113" s="6"/>
      <c r="O113" s="8">
        <f t="shared" si="9"/>
        <v>3621.4161282224677</v>
      </c>
      <c r="P113" s="8">
        <f t="shared" si="22"/>
        <v>48.360845423114824</v>
      </c>
    </row>
    <row r="114" spans="1:16" x14ac:dyDescent="0.4">
      <c r="A114" s="7">
        <f t="shared" si="15"/>
        <v>44060</v>
      </c>
      <c r="B114" s="6"/>
      <c r="C114" s="6"/>
      <c r="D114" s="8">
        <f t="shared" si="19"/>
        <v>1291.8337245987841</v>
      </c>
      <c r="E114" s="8">
        <f t="shared" si="20"/>
        <v>1926.5012450456154</v>
      </c>
      <c r="F114" s="8">
        <f t="shared" si="21"/>
        <v>3664.3419527885771</v>
      </c>
      <c r="G114" s="9">
        <f t="shared" si="23"/>
        <v>62</v>
      </c>
      <c r="H114" s="6"/>
      <c r="I114" s="8">
        <f t="shared" si="16"/>
        <v>1291.8337245987841</v>
      </c>
      <c r="J114" s="8">
        <f t="shared" si="17"/>
        <v>4.6935573094417578</v>
      </c>
      <c r="K114" s="6"/>
      <c r="L114" s="8">
        <f t="shared" si="8"/>
        <v>1926.5012450456154</v>
      </c>
      <c r="M114" s="8">
        <f t="shared" si="18"/>
        <v>8.8999642688695531</v>
      </c>
      <c r="N114" s="6"/>
      <c r="O114" s="8">
        <f t="shared" si="9"/>
        <v>3664.3419527885771</v>
      </c>
      <c r="P114" s="8">
        <f t="shared" si="22"/>
        <v>42.925824566109441</v>
      </c>
    </row>
    <row r="115" spans="1:16" x14ac:dyDescent="0.4">
      <c r="A115" s="7">
        <f t="shared" si="15"/>
        <v>44061</v>
      </c>
      <c r="B115" s="6"/>
      <c r="C115" s="6"/>
      <c r="D115" s="8">
        <f t="shared" si="19"/>
        <v>1295.9137458869598</v>
      </c>
      <c r="E115" s="8">
        <f t="shared" si="20"/>
        <v>1934.2294512359997</v>
      </c>
      <c r="F115" s="8">
        <f t="shared" si="21"/>
        <v>3702.3244215631867</v>
      </c>
      <c r="G115" s="9">
        <f t="shared" si="23"/>
        <v>63</v>
      </c>
      <c r="H115" s="6"/>
      <c r="I115" s="8">
        <f t="shared" si="16"/>
        <v>1295.9137458869598</v>
      </c>
      <c r="J115" s="8">
        <f t="shared" si="17"/>
        <v>4.0800212881756579</v>
      </c>
      <c r="K115" s="6"/>
      <c r="L115" s="8">
        <f t="shared" si="8"/>
        <v>1934.2294512359997</v>
      </c>
      <c r="M115" s="8">
        <f t="shared" si="18"/>
        <v>7.7282061903842987</v>
      </c>
      <c r="N115" s="6"/>
      <c r="O115" s="8">
        <f t="shared" si="9"/>
        <v>3702.3244215631867</v>
      </c>
      <c r="P115" s="8">
        <f t="shared" si="22"/>
        <v>37.982468774609515</v>
      </c>
    </row>
    <row r="116" spans="1:16" x14ac:dyDescent="0.4">
      <c r="A116" s="7">
        <f t="shared" si="15"/>
        <v>44062</v>
      </c>
      <c r="B116" s="6"/>
      <c r="C116" s="6"/>
      <c r="D116" s="8">
        <f t="shared" si="19"/>
        <v>1299.4572084157573</v>
      </c>
      <c r="E116" s="8">
        <f t="shared" si="20"/>
        <v>1940.932317507371</v>
      </c>
      <c r="F116" s="8">
        <f t="shared" si="21"/>
        <v>3735.839785553153</v>
      </c>
      <c r="G116" s="9">
        <f t="shared" si="23"/>
        <v>64</v>
      </c>
      <c r="H116" s="6"/>
      <c r="I116" s="8">
        <f t="shared" si="16"/>
        <v>1299.4572084157573</v>
      </c>
      <c r="J116" s="8">
        <f t="shared" si="17"/>
        <v>3.5434625287975905</v>
      </c>
      <c r="K116" s="6"/>
      <c r="L116" s="8">
        <f t="shared" si="8"/>
        <v>1940.932317507371</v>
      </c>
      <c r="M116" s="8">
        <f t="shared" si="18"/>
        <v>6.7028662713712492</v>
      </c>
      <c r="N116" s="6"/>
      <c r="O116" s="8">
        <f t="shared" si="9"/>
        <v>3735.839785553153</v>
      </c>
      <c r="P116" s="8">
        <f t="shared" si="22"/>
        <v>33.515363989966318</v>
      </c>
    </row>
    <row r="117" spans="1:16" x14ac:dyDescent="0.4">
      <c r="A117" s="7">
        <f t="shared" si="15"/>
        <v>44063</v>
      </c>
      <c r="B117" s="6"/>
      <c r="C117" s="6"/>
      <c r="D117" s="8">
        <f t="shared" si="19"/>
        <v>1302.5322449666764</v>
      </c>
      <c r="E117" s="8">
        <f t="shared" si="20"/>
        <v>1946.7399786370124</v>
      </c>
      <c r="F117" s="8">
        <f t="shared" si="21"/>
        <v>3765.3411636436799</v>
      </c>
      <c r="G117" s="9">
        <f t="shared" si="23"/>
        <v>65</v>
      </c>
      <c r="H117" s="6"/>
      <c r="I117" s="8">
        <f t="shared" si="16"/>
        <v>1302.5322449666764</v>
      </c>
      <c r="J117" s="8">
        <f t="shared" si="17"/>
        <v>3.0750365509190942</v>
      </c>
      <c r="K117" s="6"/>
      <c r="L117" s="8">
        <f t="shared" ref="L117:L180" si="24">L$40/(1+L$41*EXP(-L$42*$G117))</f>
        <v>1946.7399786370124</v>
      </c>
      <c r="M117" s="8">
        <f t="shared" si="18"/>
        <v>5.807661129641474</v>
      </c>
      <c r="N117" s="6"/>
      <c r="O117" s="8">
        <f t="shared" ref="O117:O180" si="25">O$40/(1+O$41*EXP(-O$42*$G117))</f>
        <v>3765.3411636436799</v>
      </c>
      <c r="P117" s="8">
        <f t="shared" si="22"/>
        <v>29.501378090526941</v>
      </c>
    </row>
    <row r="118" spans="1:16" x14ac:dyDescent="0.4">
      <c r="A118" s="7">
        <f t="shared" si="15"/>
        <v>44064</v>
      </c>
      <c r="B118" s="6"/>
      <c r="C118" s="6"/>
      <c r="D118" s="8">
        <f t="shared" si="19"/>
        <v>1305.1989505274385</v>
      </c>
      <c r="E118" s="8">
        <f t="shared" ref="E118:E181" si="26">L118</f>
        <v>1951.7675672100713</v>
      </c>
      <c r="F118" s="8">
        <f t="shared" si="21"/>
        <v>3791.2534288274851</v>
      </c>
      <c r="G118" s="9">
        <f t="shared" si="23"/>
        <v>66</v>
      </c>
      <c r="H118" s="6"/>
      <c r="I118" s="8">
        <f t="shared" ref="I118:I181" si="27">$H$40/(1+$H$41*EXP(-$H$42*G118))</f>
        <v>1305.1989505274385</v>
      </c>
      <c r="J118" s="8">
        <f t="shared" si="17"/>
        <v>2.6667055607620114</v>
      </c>
      <c r="K118" s="6"/>
      <c r="L118" s="8">
        <f t="shared" si="24"/>
        <v>1951.7675672100713</v>
      </c>
      <c r="M118" s="8">
        <f t="shared" si="18"/>
        <v>5.0275885730588925</v>
      </c>
      <c r="N118" s="6"/>
      <c r="O118" s="8">
        <f t="shared" si="25"/>
        <v>3791.2534288274851</v>
      </c>
      <c r="P118" s="8">
        <f t="shared" si="22"/>
        <v>25.912265183805175</v>
      </c>
    </row>
    <row r="119" spans="1:16" x14ac:dyDescent="0.4">
      <c r="A119" s="7">
        <f t="shared" si="15"/>
        <v>44065</v>
      </c>
      <c r="B119" s="6"/>
      <c r="C119" s="6"/>
      <c r="D119" s="8">
        <f t="shared" ref="D119:D182" si="28">I119</f>
        <v>1307.510172781801</v>
      </c>
      <c r="E119" s="8">
        <f t="shared" si="26"/>
        <v>1956.1165457662689</v>
      </c>
      <c r="F119" s="8">
        <f t="shared" ref="F119:F182" si="29">O119</f>
        <v>3813.9702127483724</v>
      </c>
      <c r="G119" s="9">
        <f t="shared" si="23"/>
        <v>67</v>
      </c>
      <c r="H119" s="6"/>
      <c r="I119" s="8">
        <f t="shared" si="27"/>
        <v>1307.510172781801</v>
      </c>
      <c r="J119" s="8">
        <f t="shared" si="17"/>
        <v>2.3112222543625194</v>
      </c>
      <c r="K119" s="6"/>
      <c r="L119" s="8">
        <f t="shared" si="24"/>
        <v>1956.1165457662689</v>
      </c>
      <c r="M119" s="8">
        <f t="shared" si="18"/>
        <v>4.3489785561976078</v>
      </c>
      <c r="N119" s="6"/>
      <c r="O119" s="8">
        <f t="shared" si="25"/>
        <v>3813.9702127483724</v>
      </c>
      <c r="P119" s="8">
        <f t="shared" si="22"/>
        <v>22.716783920887337</v>
      </c>
    </row>
    <row r="120" spans="1:16" x14ac:dyDescent="0.4">
      <c r="A120" s="7">
        <f t="shared" ref="A120:A183" si="30">A119+1</f>
        <v>44066</v>
      </c>
      <c r="B120" s="6"/>
      <c r="C120" s="6"/>
      <c r="D120" s="8">
        <f t="shared" si="28"/>
        <v>1309.5122674858951</v>
      </c>
      <c r="E120" s="8">
        <f t="shared" si="26"/>
        <v>1959.876032252715</v>
      </c>
      <c r="F120" s="8">
        <f t="shared" si="29"/>
        <v>3833.8525731715736</v>
      </c>
      <c r="G120" s="9">
        <f t="shared" si="23"/>
        <v>68</v>
      </c>
      <c r="H120" s="6"/>
      <c r="I120" s="8">
        <f t="shared" si="27"/>
        <v>1309.5122674858951</v>
      </c>
      <c r="J120" s="8">
        <f t="shared" ref="J120:J183" si="31">I120-I119</f>
        <v>2.0020947040941337</v>
      </c>
      <c r="K120" s="6"/>
      <c r="L120" s="8">
        <f t="shared" si="24"/>
        <v>1959.876032252715</v>
      </c>
      <c r="M120" s="8">
        <f t="shared" ref="M120:M183" si="32">L120-L119</f>
        <v>3.7594864864461215</v>
      </c>
      <c r="N120" s="6"/>
      <c r="O120" s="8">
        <f t="shared" si="25"/>
        <v>3833.8525731715736</v>
      </c>
      <c r="P120" s="8">
        <f t="shared" ref="P120:P183" si="33">O120-O119</f>
        <v>19.882360423201135</v>
      </c>
    </row>
    <row r="121" spans="1:16" x14ac:dyDescent="0.4">
      <c r="A121" s="7">
        <f t="shared" si="30"/>
        <v>44067</v>
      </c>
      <c r="B121" s="6"/>
      <c r="C121" s="6"/>
      <c r="D121" s="8">
        <f t="shared" si="28"/>
        <v>1311.2458068335825</v>
      </c>
      <c r="E121" s="8">
        <f t="shared" si="26"/>
        <v>1963.1240792794094</v>
      </c>
      <c r="F121" s="8">
        <f t="shared" si="29"/>
        <v>3851.2289202425891</v>
      </c>
      <c r="G121" s="9">
        <f t="shared" si="23"/>
        <v>69</v>
      </c>
      <c r="H121" s="6"/>
      <c r="I121" s="8">
        <f t="shared" si="27"/>
        <v>1311.2458068335825</v>
      </c>
      <c r="J121" s="8">
        <f t="shared" si="31"/>
        <v>1.7335393476873833</v>
      </c>
      <c r="K121" s="6"/>
      <c r="L121" s="8">
        <f t="shared" si="24"/>
        <v>1963.1240792794094</v>
      </c>
      <c r="M121" s="8">
        <f t="shared" si="32"/>
        <v>3.2480470266943939</v>
      </c>
      <c r="N121" s="6"/>
      <c r="O121" s="8">
        <f t="shared" si="25"/>
        <v>3851.2289202425891</v>
      </c>
      <c r="P121" s="8">
        <f t="shared" si="33"/>
        <v>17.376347071015516</v>
      </c>
    </row>
    <row r="122" spans="1:16" x14ac:dyDescent="0.4">
      <c r="A122" s="7">
        <f t="shared" si="30"/>
        <v>44068</v>
      </c>
      <c r="B122" s="6"/>
      <c r="C122" s="6"/>
      <c r="D122" s="8">
        <f t="shared" si="28"/>
        <v>1312.7462341577491</v>
      </c>
      <c r="E122" s="8">
        <f t="shared" si="26"/>
        <v>1965.9288816551148</v>
      </c>
      <c r="F122" s="8">
        <f t="shared" si="29"/>
        <v>3866.3958576200953</v>
      </c>
      <c r="G122" s="9">
        <f t="shared" si="23"/>
        <v>70</v>
      </c>
      <c r="H122" s="6"/>
      <c r="I122" s="8">
        <f t="shared" si="27"/>
        <v>1312.7462341577491</v>
      </c>
      <c r="J122" s="8">
        <f t="shared" si="31"/>
        <v>1.5004273241665942</v>
      </c>
      <c r="K122" s="6"/>
      <c r="L122" s="8">
        <f t="shared" si="24"/>
        <v>1965.9288816551148</v>
      </c>
      <c r="M122" s="8">
        <f t="shared" si="32"/>
        <v>2.8048023757053215</v>
      </c>
      <c r="N122" s="6"/>
      <c r="O122" s="8">
        <f t="shared" si="25"/>
        <v>3866.3958576200953</v>
      </c>
      <c r="P122" s="8">
        <f t="shared" si="33"/>
        <v>15.166937377506201</v>
      </c>
    </row>
    <row r="123" spans="1:16" x14ac:dyDescent="0.4">
      <c r="A123" s="7">
        <f t="shared" si="30"/>
        <v>44069</v>
      </c>
      <c r="B123" s="6"/>
      <c r="C123" s="6"/>
      <c r="D123" s="8">
        <f t="shared" si="28"/>
        <v>1314.0444621325601</v>
      </c>
      <c r="E123" s="8">
        <f t="shared" si="26"/>
        <v>1968.349897185509</v>
      </c>
      <c r="F123" s="8">
        <f t="shared" si="29"/>
        <v>3879.6196558226179</v>
      </c>
      <c r="G123" s="9">
        <f t="shared" si="23"/>
        <v>71</v>
      </c>
      <c r="H123" s="6"/>
      <c r="I123" s="8">
        <f t="shared" si="27"/>
        <v>1314.0444621325601</v>
      </c>
      <c r="J123" s="8">
        <f t="shared" si="31"/>
        <v>1.2982279748109704</v>
      </c>
      <c r="K123" s="6"/>
      <c r="L123" s="8">
        <f t="shared" si="24"/>
        <v>1968.349897185509</v>
      </c>
      <c r="M123" s="8">
        <f t="shared" si="32"/>
        <v>2.4210155303942429</v>
      </c>
      <c r="N123" s="6"/>
      <c r="O123" s="8">
        <f t="shared" si="25"/>
        <v>3879.6196558226179</v>
      </c>
      <c r="P123" s="8">
        <f t="shared" si="33"/>
        <v>13.22379820252263</v>
      </c>
    </row>
    <row r="124" spans="1:16" x14ac:dyDescent="0.4">
      <c r="A124" s="7">
        <f t="shared" si="30"/>
        <v>44070</v>
      </c>
      <c r="B124" s="6"/>
      <c r="C124" s="6"/>
      <c r="D124" s="8">
        <f t="shared" si="28"/>
        <v>1315.1674143394218</v>
      </c>
      <c r="E124" s="8">
        <f t="shared" si="26"/>
        <v>1970.4388734053091</v>
      </c>
      <c r="F124" s="8">
        <f t="shared" si="29"/>
        <v>3891.1381325026782</v>
      </c>
      <c r="G124" s="9">
        <f t="shared" si="23"/>
        <v>72</v>
      </c>
      <c r="H124" s="6"/>
      <c r="I124" s="8">
        <f t="shared" si="27"/>
        <v>1315.1674143394218</v>
      </c>
      <c r="J124" s="8">
        <f t="shared" si="31"/>
        <v>1.1229522068617825</v>
      </c>
      <c r="K124" s="6"/>
      <c r="L124" s="8">
        <f t="shared" si="24"/>
        <v>1970.4388734053091</v>
      </c>
      <c r="M124" s="8">
        <f t="shared" si="32"/>
        <v>2.0889762198000881</v>
      </c>
      <c r="N124" s="6"/>
      <c r="O124" s="8">
        <f t="shared" si="25"/>
        <v>3891.1381325026782</v>
      </c>
      <c r="P124" s="8">
        <f t="shared" si="33"/>
        <v>11.518476680060303</v>
      </c>
    </row>
    <row r="125" spans="1:16" x14ac:dyDescent="0.4">
      <c r="A125" s="7">
        <f t="shared" si="30"/>
        <v>44071</v>
      </c>
      <c r="B125" s="6"/>
      <c r="C125" s="6"/>
      <c r="D125" s="8">
        <f t="shared" si="28"/>
        <v>1316.138511894939</v>
      </c>
      <c r="E125" s="8">
        <f t="shared" si="26"/>
        <v>1972.2407783843421</v>
      </c>
      <c r="F125" s="8">
        <f t="shared" si="29"/>
        <v>3901.1627652140223</v>
      </c>
      <c r="G125" s="9">
        <f t="shared" si="23"/>
        <v>73</v>
      </c>
      <c r="H125" s="6"/>
      <c r="I125" s="8">
        <f t="shared" si="27"/>
        <v>1316.138511894939</v>
      </c>
      <c r="J125" s="8">
        <f t="shared" si="31"/>
        <v>0.9710975555171899</v>
      </c>
      <c r="K125" s="6"/>
      <c r="L125" s="8">
        <f t="shared" si="24"/>
        <v>1972.2407783843421</v>
      </c>
      <c r="M125" s="8">
        <f t="shared" si="32"/>
        <v>1.8019049790329973</v>
      </c>
      <c r="N125" s="6"/>
      <c r="O125" s="8">
        <f t="shared" si="25"/>
        <v>3901.1627652140223</v>
      </c>
      <c r="P125" s="8">
        <f t="shared" si="33"/>
        <v>10.024632711344111</v>
      </c>
    </row>
    <row r="126" spans="1:16" x14ac:dyDescent="0.4">
      <c r="A126" s="7">
        <f t="shared" si="30"/>
        <v>44072</v>
      </c>
      <c r="B126" s="6"/>
      <c r="C126" s="6"/>
      <c r="D126" s="8">
        <f t="shared" si="28"/>
        <v>1316.9781080241996</v>
      </c>
      <c r="E126" s="8">
        <f t="shared" si="26"/>
        <v>1973.7946375010551</v>
      </c>
      <c r="F126" s="8">
        <f t="shared" si="29"/>
        <v>3909.8809055038269</v>
      </c>
      <c r="G126" s="9">
        <f t="shared" si="23"/>
        <v>74</v>
      </c>
      <c r="H126" s="6"/>
      <c r="I126" s="8">
        <f t="shared" si="27"/>
        <v>1316.9781080241996</v>
      </c>
      <c r="J126" s="8">
        <f t="shared" si="31"/>
        <v>0.8395961292605989</v>
      </c>
      <c r="K126" s="6"/>
      <c r="L126" s="8">
        <f t="shared" si="24"/>
        <v>1973.7946375010551</v>
      </c>
      <c r="M126" s="8">
        <f t="shared" si="32"/>
        <v>1.5538591167130562</v>
      </c>
      <c r="N126" s="6"/>
      <c r="O126" s="8">
        <f t="shared" si="25"/>
        <v>3909.8809055038269</v>
      </c>
      <c r="P126" s="8">
        <f t="shared" si="33"/>
        <v>8.7181402898045235</v>
      </c>
    </row>
    <row r="127" spans="1:16" x14ac:dyDescent="0.4">
      <c r="A127" s="7">
        <f t="shared" si="30"/>
        <v>44073</v>
      </c>
      <c r="B127" s="6"/>
      <c r="C127" s="6"/>
      <c r="D127" s="8">
        <f t="shared" si="28"/>
        <v>1317.7038741665533</v>
      </c>
      <c r="E127" s="8">
        <f t="shared" si="26"/>
        <v>1975.1342805338425</v>
      </c>
      <c r="F127" s="8">
        <f t="shared" si="29"/>
        <v>3917.4579987966372</v>
      </c>
      <c r="G127" s="9">
        <f t="shared" si="23"/>
        <v>75</v>
      </c>
      <c r="H127" s="6"/>
      <c r="I127" s="8">
        <f t="shared" si="27"/>
        <v>1317.7038741665533</v>
      </c>
      <c r="J127" s="8">
        <f t="shared" si="31"/>
        <v>0.72576614235367742</v>
      </c>
      <c r="K127" s="6"/>
      <c r="L127" s="8">
        <f t="shared" si="24"/>
        <v>1975.1342805338425</v>
      </c>
      <c r="M127" s="8">
        <f t="shared" si="32"/>
        <v>1.3396430327873077</v>
      </c>
      <c r="N127" s="6"/>
      <c r="O127" s="8">
        <f t="shared" si="25"/>
        <v>3917.4579987966372</v>
      </c>
      <c r="P127" s="8">
        <f t="shared" si="33"/>
        <v>7.5770932928103321</v>
      </c>
    </row>
    <row r="128" spans="1:16" x14ac:dyDescent="0.4">
      <c r="A128" s="7">
        <f t="shared" si="30"/>
        <v>44074</v>
      </c>
      <c r="B128" s="6"/>
      <c r="C128" s="6"/>
      <c r="D128" s="8">
        <f t="shared" si="28"/>
        <v>1318.3311415565886</v>
      </c>
      <c r="E128" s="8">
        <f t="shared" si="26"/>
        <v>1976.289004916883</v>
      </c>
      <c r="F128" s="8">
        <f t="shared" si="29"/>
        <v>3924.0397430907351</v>
      </c>
      <c r="G128" s="9">
        <f t="shared" si="23"/>
        <v>76</v>
      </c>
      <c r="H128" s="6"/>
      <c r="I128" s="8">
        <f t="shared" si="27"/>
        <v>1318.3311415565886</v>
      </c>
      <c r="J128" s="8">
        <f t="shared" si="31"/>
        <v>0.62726739003528564</v>
      </c>
      <c r="K128" s="6"/>
      <c r="L128" s="8">
        <f t="shared" si="24"/>
        <v>1976.289004916883</v>
      </c>
      <c r="M128" s="8">
        <f t="shared" si="32"/>
        <v>1.1547243830405023</v>
      </c>
      <c r="N128" s="6"/>
      <c r="O128" s="8">
        <f t="shared" si="25"/>
        <v>3924.0397430907351</v>
      </c>
      <c r="P128" s="8">
        <f t="shared" si="33"/>
        <v>6.5817442940979163</v>
      </c>
    </row>
    <row r="129" spans="1:16" x14ac:dyDescent="0.4">
      <c r="A129" s="7">
        <f t="shared" si="30"/>
        <v>44075</v>
      </c>
      <c r="B129" s="6"/>
      <c r="C129" s="6"/>
      <c r="D129" s="8">
        <f t="shared" si="28"/>
        <v>1318.8732023326163</v>
      </c>
      <c r="E129" s="8">
        <f t="shared" si="26"/>
        <v>1977.2841618071509</v>
      </c>
      <c r="F129" s="8">
        <f t="shared" si="29"/>
        <v>3929.7541418117289</v>
      </c>
      <c r="G129" s="9">
        <f t="shared" si="23"/>
        <v>77</v>
      </c>
      <c r="H129" s="6"/>
      <c r="I129" s="8">
        <f t="shared" si="27"/>
        <v>1318.8732023326163</v>
      </c>
      <c r="J129" s="8">
        <f t="shared" si="31"/>
        <v>0.54206077602771074</v>
      </c>
      <c r="K129" s="6"/>
      <c r="L129" s="8">
        <f t="shared" si="24"/>
        <v>1977.2841618071509</v>
      </c>
      <c r="M129" s="8">
        <f t="shared" si="32"/>
        <v>0.99515689026793552</v>
      </c>
      <c r="N129" s="6"/>
      <c r="O129" s="8">
        <f t="shared" si="25"/>
        <v>3929.7541418117289</v>
      </c>
      <c r="P129" s="8">
        <f t="shared" si="33"/>
        <v>5.7143987209938132</v>
      </c>
    </row>
    <row r="130" spans="1:16" x14ac:dyDescent="0.4">
      <c r="A130" s="7">
        <f t="shared" si="30"/>
        <v>44076</v>
      </c>
      <c r="B130" s="6"/>
      <c r="C130" s="6"/>
      <c r="D130" s="8">
        <f t="shared" si="28"/>
        <v>1319.3415741663032</v>
      </c>
      <c r="E130" s="8">
        <f t="shared" si="26"/>
        <v>1978.1416719166384</v>
      </c>
      <c r="F130" s="8">
        <f t="shared" si="29"/>
        <v>3934.7134232179446</v>
      </c>
      <c r="G130" s="9">
        <f t="shared" si="23"/>
        <v>78</v>
      </c>
      <c r="H130" s="6"/>
      <c r="I130" s="8">
        <f t="shared" si="27"/>
        <v>1319.3415741663032</v>
      </c>
      <c r="J130" s="8">
        <f t="shared" si="31"/>
        <v>0.46837183368688784</v>
      </c>
      <c r="K130" s="6"/>
      <c r="L130" s="8">
        <f t="shared" si="24"/>
        <v>1978.1416719166384</v>
      </c>
      <c r="M130" s="8">
        <f t="shared" si="32"/>
        <v>0.85751010948752082</v>
      </c>
      <c r="N130" s="6"/>
      <c r="O130" s="8">
        <f t="shared" si="25"/>
        <v>3934.7134232179446</v>
      </c>
      <c r="P130" s="8">
        <f t="shared" si="33"/>
        <v>4.9592814062157231</v>
      </c>
    </row>
    <row r="131" spans="1:16" x14ac:dyDescent="0.4">
      <c r="A131" s="7">
        <f t="shared" si="30"/>
        <v>44077</v>
      </c>
      <c r="B131" s="6"/>
      <c r="C131" s="6"/>
      <c r="D131" s="8">
        <f t="shared" si="28"/>
        <v>1319.7462322381202</v>
      </c>
      <c r="E131" s="8">
        <f t="shared" si="26"/>
        <v>1978.8804780331093</v>
      </c>
      <c r="F131" s="8">
        <f t="shared" si="29"/>
        <v>3939.0158114686055</v>
      </c>
      <c r="G131" s="9">
        <f t="shared" si="23"/>
        <v>79</v>
      </c>
      <c r="H131" s="6"/>
      <c r="I131" s="8">
        <f t="shared" si="27"/>
        <v>1319.7462322381202</v>
      </c>
      <c r="J131" s="8">
        <f t="shared" si="31"/>
        <v>0.40465807181703894</v>
      </c>
      <c r="K131" s="6"/>
      <c r="L131" s="8">
        <f t="shared" si="24"/>
        <v>1978.8804780331093</v>
      </c>
      <c r="M131" s="8">
        <f t="shared" si="32"/>
        <v>0.7388061164708688</v>
      </c>
      <c r="N131" s="6"/>
      <c r="O131" s="8">
        <f t="shared" si="25"/>
        <v>3939.0158114686055</v>
      </c>
      <c r="P131" s="8">
        <f t="shared" si="33"/>
        <v>4.302388250660897</v>
      </c>
    </row>
    <row r="132" spans="1:16" x14ac:dyDescent="0.4">
      <c r="A132" s="7">
        <f t="shared" si="30"/>
        <v>44078</v>
      </c>
      <c r="B132" s="6"/>
      <c r="C132" s="6"/>
      <c r="D132" s="8">
        <f t="shared" si="28"/>
        <v>1320.0958121464796</v>
      </c>
      <c r="E132" s="8">
        <f t="shared" si="26"/>
        <v>1979.5169408990373</v>
      </c>
      <c r="F132" s="8">
        <f t="shared" si="29"/>
        <v>3942.7471437084037</v>
      </c>
      <c r="G132" s="9">
        <f t="shared" si="23"/>
        <v>80</v>
      </c>
      <c r="H132" s="6"/>
      <c r="I132" s="8">
        <f t="shared" si="27"/>
        <v>1320.0958121464796</v>
      </c>
      <c r="J132" s="8">
        <f t="shared" si="31"/>
        <v>0.3495799083593738</v>
      </c>
      <c r="K132" s="6"/>
      <c r="L132" s="8">
        <f t="shared" si="24"/>
        <v>1979.5169408990373</v>
      </c>
      <c r="M132" s="8">
        <f t="shared" si="32"/>
        <v>0.63646286592802426</v>
      </c>
      <c r="N132" s="6"/>
      <c r="O132" s="8">
        <f t="shared" si="25"/>
        <v>3942.7471437084037</v>
      </c>
      <c r="P132" s="8">
        <f t="shared" si="33"/>
        <v>3.731332239798121</v>
      </c>
    </row>
    <row r="133" spans="1:16" x14ac:dyDescent="0.4">
      <c r="A133" s="7">
        <f t="shared" si="30"/>
        <v>44079</v>
      </c>
      <c r="B133" s="6"/>
      <c r="C133" s="6"/>
      <c r="D133" s="8">
        <f t="shared" si="28"/>
        <v>1320.3977870645367</v>
      </c>
      <c r="E133" s="8">
        <f t="shared" si="26"/>
        <v>1980.0651847262332</v>
      </c>
      <c r="F133" s="8">
        <f t="shared" si="29"/>
        <v>3945.9823340390535</v>
      </c>
      <c r="G133" s="9">
        <f t="shared" si="23"/>
        <v>81</v>
      </c>
      <c r="H133" s="6"/>
      <c r="I133" s="8">
        <f t="shared" si="27"/>
        <v>1320.3977870645367</v>
      </c>
      <c r="J133" s="8">
        <f t="shared" si="31"/>
        <v>0.30197491805711252</v>
      </c>
      <c r="K133" s="6"/>
      <c r="L133" s="8">
        <f t="shared" si="24"/>
        <v>1980.0651847262332</v>
      </c>
      <c r="M133" s="8">
        <f t="shared" si="32"/>
        <v>0.54824382719584719</v>
      </c>
      <c r="N133" s="6"/>
      <c r="O133" s="8">
        <f t="shared" si="25"/>
        <v>3945.9823340390535</v>
      </c>
      <c r="P133" s="8">
        <f t="shared" si="33"/>
        <v>3.2351903306498571</v>
      </c>
    </row>
    <row r="134" spans="1:16" x14ac:dyDescent="0.4">
      <c r="A134" s="7">
        <f t="shared" si="30"/>
        <v>44080</v>
      </c>
      <c r="B134" s="6"/>
      <c r="C134" s="6"/>
      <c r="D134" s="8">
        <f t="shared" si="28"/>
        <v>1320.6586221691857</v>
      </c>
      <c r="E134" s="8">
        <f t="shared" si="26"/>
        <v>1980.5373981537446</v>
      </c>
      <c r="F134" s="8">
        <f t="shared" si="29"/>
        <v>3948.7866896682381</v>
      </c>
      <c r="G134" s="9">
        <f t="shared" si="23"/>
        <v>82</v>
      </c>
      <c r="H134" s="6"/>
      <c r="I134" s="8">
        <f t="shared" si="27"/>
        <v>1320.6586221691857</v>
      </c>
      <c r="J134" s="8">
        <f t="shared" si="31"/>
        <v>0.26083510464900428</v>
      </c>
      <c r="K134" s="6"/>
      <c r="L134" s="8">
        <f t="shared" si="24"/>
        <v>1980.5373981537446</v>
      </c>
      <c r="M134" s="8">
        <f t="shared" si="32"/>
        <v>0.47221342751140583</v>
      </c>
      <c r="N134" s="6"/>
      <c r="O134" s="8">
        <f t="shared" si="25"/>
        <v>3948.7866896682381</v>
      </c>
      <c r="P134" s="8">
        <f t="shared" si="33"/>
        <v>2.8043556291845562</v>
      </c>
    </row>
    <row r="135" spans="1:16" x14ac:dyDescent="0.4">
      <c r="A135" s="7">
        <f t="shared" si="30"/>
        <v>44081</v>
      </c>
      <c r="B135" s="6"/>
      <c r="C135" s="6"/>
      <c r="D135" s="8">
        <f t="shared" si="28"/>
        <v>1320.8839090767001</v>
      </c>
      <c r="E135" s="8">
        <f t="shared" si="26"/>
        <v>1980.9440959517378</v>
      </c>
      <c r="F135" s="8">
        <f t="shared" si="29"/>
        <v>3951.2170873627524</v>
      </c>
      <c r="G135" s="9">
        <f t="shared" si="23"/>
        <v>83</v>
      </c>
      <c r="H135" s="6"/>
      <c r="I135" s="8">
        <f t="shared" si="27"/>
        <v>1320.8839090767001</v>
      </c>
      <c r="J135" s="8">
        <f t="shared" si="31"/>
        <v>0.22528690751437352</v>
      </c>
      <c r="K135" s="6"/>
      <c r="L135" s="8">
        <f t="shared" si="24"/>
        <v>1980.9440959517378</v>
      </c>
      <c r="M135" s="8">
        <f t="shared" si="32"/>
        <v>0.40669779799327443</v>
      </c>
      <c r="N135" s="6"/>
      <c r="O135" s="8">
        <f t="shared" si="25"/>
        <v>3951.2170873627524</v>
      </c>
      <c r="P135" s="8">
        <f t="shared" si="33"/>
        <v>2.4303976945143404</v>
      </c>
    </row>
    <row r="136" spans="1:16" x14ac:dyDescent="0.4">
      <c r="A136" s="7">
        <f t="shared" si="30"/>
        <v>44082</v>
      </c>
      <c r="B136" s="6"/>
      <c r="C136" s="6"/>
      <c r="D136" s="8">
        <f t="shared" si="28"/>
        <v>1321.078482738563</v>
      </c>
      <c r="E136" s="8">
        <f t="shared" si="26"/>
        <v>1981.2943462636094</v>
      </c>
      <c r="F136" s="8">
        <f t="shared" si="29"/>
        <v>3953.3230199967447</v>
      </c>
      <c r="G136" s="9">
        <f t="shared" si="23"/>
        <v>84</v>
      </c>
      <c r="H136" s="6"/>
      <c r="I136" s="8">
        <f t="shared" si="27"/>
        <v>1321.078482738563</v>
      </c>
      <c r="J136" s="8">
        <f t="shared" si="31"/>
        <v>0.19457366186293257</v>
      </c>
      <c r="K136" s="6"/>
      <c r="L136" s="8">
        <f t="shared" si="24"/>
        <v>1981.2943462636094</v>
      </c>
      <c r="M136" s="8">
        <f t="shared" si="32"/>
        <v>0.35025031187160494</v>
      </c>
      <c r="N136" s="6"/>
      <c r="O136" s="8">
        <f t="shared" si="25"/>
        <v>3953.3230199967447</v>
      </c>
      <c r="P136" s="8">
        <f t="shared" si="33"/>
        <v>2.1059326339923246</v>
      </c>
    </row>
    <row r="137" spans="1:16" x14ac:dyDescent="0.4">
      <c r="A137" s="7">
        <f t="shared" si="30"/>
        <v>44083</v>
      </c>
      <c r="B137" s="6"/>
      <c r="C137" s="6"/>
      <c r="D137" s="8">
        <f t="shared" si="28"/>
        <v>1321.2465229854879</v>
      </c>
      <c r="E137" s="8">
        <f t="shared" si="26"/>
        <v>1981.595967682015</v>
      </c>
      <c r="F137" s="8">
        <f t="shared" si="29"/>
        <v>3955.1475238001558</v>
      </c>
      <c r="G137" s="9">
        <f t="shared" si="23"/>
        <v>85</v>
      </c>
      <c r="H137" s="6"/>
      <c r="I137" s="8">
        <f t="shared" si="27"/>
        <v>1321.2465229854879</v>
      </c>
      <c r="J137" s="8">
        <f t="shared" si="31"/>
        <v>0.16804024692487474</v>
      </c>
      <c r="K137" s="6"/>
      <c r="L137" s="8">
        <f t="shared" si="24"/>
        <v>1981.595967682015</v>
      </c>
      <c r="M137" s="8">
        <f t="shared" si="32"/>
        <v>0.30162141840560253</v>
      </c>
      <c r="N137" s="6"/>
      <c r="O137" s="8">
        <f t="shared" si="25"/>
        <v>3955.1475238001558</v>
      </c>
      <c r="P137" s="8">
        <f t="shared" si="33"/>
        <v>1.8245038034110621</v>
      </c>
    </row>
    <row r="138" spans="1:16" x14ac:dyDescent="0.4">
      <c r="A138" s="7">
        <f t="shared" si="30"/>
        <v>44084</v>
      </c>
      <c r="B138" s="6"/>
      <c r="C138" s="6"/>
      <c r="D138" s="8">
        <f t="shared" si="28"/>
        <v>1321.3916426610176</v>
      </c>
      <c r="E138" s="8">
        <f t="shared" si="26"/>
        <v>1981.8556999840318</v>
      </c>
      <c r="F138" s="8">
        <f t="shared" si="29"/>
        <v>3956.7279971259759</v>
      </c>
      <c r="G138" s="9">
        <f t="shared" si="23"/>
        <v>86</v>
      </c>
      <c r="H138" s="6"/>
      <c r="I138" s="8">
        <f t="shared" si="27"/>
        <v>1321.3916426610176</v>
      </c>
      <c r="J138" s="8">
        <f t="shared" si="31"/>
        <v>0.14511967552971328</v>
      </c>
      <c r="K138" s="6"/>
      <c r="L138" s="8">
        <f t="shared" si="24"/>
        <v>1981.8556999840318</v>
      </c>
      <c r="M138" s="8">
        <f t="shared" si="32"/>
        <v>0.25973230201680053</v>
      </c>
      <c r="N138" s="6"/>
      <c r="O138" s="8">
        <f t="shared" si="25"/>
        <v>3956.7279971259759</v>
      </c>
      <c r="P138" s="8">
        <f t="shared" si="33"/>
        <v>1.580473325820094</v>
      </c>
    </row>
    <row r="139" spans="1:16" x14ac:dyDescent="0.4">
      <c r="A139" s="7">
        <f t="shared" si="30"/>
        <v>44085</v>
      </c>
      <c r="B139" s="6"/>
      <c r="C139" s="6"/>
      <c r="D139" s="8">
        <f t="shared" si="28"/>
        <v>1321.5169640600873</v>
      </c>
      <c r="E139" s="8">
        <f t="shared" si="26"/>
        <v>1982.0793519134622</v>
      </c>
      <c r="F139" s="8">
        <f t="shared" si="29"/>
        <v>3958.0969213568237</v>
      </c>
      <c r="G139" s="9">
        <f t="shared" si="23"/>
        <v>87</v>
      </c>
      <c r="H139" s="6"/>
      <c r="I139" s="8">
        <f t="shared" si="27"/>
        <v>1321.5169640600873</v>
      </c>
      <c r="J139" s="8">
        <f t="shared" si="31"/>
        <v>0.12532139906966222</v>
      </c>
      <c r="K139" s="6"/>
      <c r="L139" s="8">
        <f t="shared" si="24"/>
        <v>1982.0793519134622</v>
      </c>
      <c r="M139" s="8">
        <f t="shared" si="32"/>
        <v>0.22365192943038892</v>
      </c>
      <c r="N139" s="6"/>
      <c r="O139" s="8">
        <f t="shared" si="25"/>
        <v>3958.0969213568237</v>
      </c>
      <c r="P139" s="8">
        <f t="shared" si="33"/>
        <v>1.3689242308478242</v>
      </c>
    </row>
    <row r="140" spans="1:16" x14ac:dyDescent="0.4">
      <c r="A140" s="7">
        <f t="shared" si="30"/>
        <v>44086</v>
      </c>
      <c r="B140" s="6"/>
      <c r="C140" s="6"/>
      <c r="D140" s="8">
        <f t="shared" si="28"/>
        <v>1321.6251851829988</v>
      </c>
      <c r="E140" s="8">
        <f t="shared" si="26"/>
        <v>1982.2719289977506</v>
      </c>
      <c r="F140" s="8">
        <f t="shared" si="29"/>
        <v>3959.2824941033937</v>
      </c>
      <c r="G140" s="9">
        <f t="shared" si="23"/>
        <v>88</v>
      </c>
      <c r="H140" s="6"/>
      <c r="I140" s="8">
        <f t="shared" si="27"/>
        <v>1321.6251851829988</v>
      </c>
      <c r="J140" s="8">
        <f t="shared" si="31"/>
        <v>0.10822112291157282</v>
      </c>
      <c r="K140" s="6"/>
      <c r="L140" s="8">
        <f t="shared" si="24"/>
        <v>1982.2719289977506</v>
      </c>
      <c r="M140" s="8">
        <f t="shared" si="32"/>
        <v>0.1925770842883594</v>
      </c>
      <c r="N140" s="6"/>
      <c r="O140" s="8">
        <f t="shared" si="25"/>
        <v>3959.2824941033937</v>
      </c>
      <c r="P140" s="8">
        <f t="shared" si="33"/>
        <v>1.1855727465699601</v>
      </c>
    </row>
    <row r="141" spans="1:16" x14ac:dyDescent="0.4">
      <c r="A141" s="7">
        <f t="shared" si="30"/>
        <v>44087</v>
      </c>
      <c r="B141" s="6"/>
      <c r="C141" s="6"/>
      <c r="D141" s="8">
        <f t="shared" si="28"/>
        <v>1321.7186371309099</v>
      </c>
      <c r="E141" s="8">
        <f t="shared" si="26"/>
        <v>1982.4377440241244</v>
      </c>
      <c r="F141" s="8">
        <f t="shared" si="29"/>
        <v>3960.3091842136014</v>
      </c>
      <c r="G141" s="9">
        <f t="shared" si="23"/>
        <v>89</v>
      </c>
      <c r="H141" s="6"/>
      <c r="I141" s="8">
        <f t="shared" si="27"/>
        <v>1321.7186371309099</v>
      </c>
      <c r="J141" s="8">
        <f t="shared" si="31"/>
        <v>9.3451947911034949E-2</v>
      </c>
      <c r="K141" s="6"/>
      <c r="L141" s="8">
        <f t="shared" si="24"/>
        <v>1982.4377440241244</v>
      </c>
      <c r="M141" s="8">
        <f t="shared" si="32"/>
        <v>0.16581502637382073</v>
      </c>
      <c r="N141" s="6"/>
      <c r="O141" s="8">
        <f t="shared" si="25"/>
        <v>3960.3091842136014</v>
      </c>
      <c r="P141" s="8">
        <f t="shared" si="33"/>
        <v>1.0266901102077099</v>
      </c>
    </row>
    <row r="142" spans="1:16" x14ac:dyDescent="0.4">
      <c r="A142" s="7">
        <f t="shared" si="30"/>
        <v>44088</v>
      </c>
      <c r="B142" s="6"/>
      <c r="C142" s="6"/>
      <c r="D142" s="8">
        <f t="shared" si="28"/>
        <v>1321.7993338042695</v>
      </c>
      <c r="E142" s="8">
        <f t="shared" si="26"/>
        <v>1982.5805124737371</v>
      </c>
      <c r="F142" s="8">
        <f t="shared" si="29"/>
        <v>3961.1982173872648</v>
      </c>
      <c r="G142" s="9">
        <f t="shared" si="23"/>
        <v>90</v>
      </c>
      <c r="H142" s="6"/>
      <c r="I142" s="8">
        <f t="shared" si="27"/>
        <v>1321.7993338042695</v>
      </c>
      <c r="J142" s="8">
        <f t="shared" si="31"/>
        <v>8.0696673359625493E-2</v>
      </c>
      <c r="K142" s="6"/>
      <c r="L142" s="8">
        <f t="shared" si="24"/>
        <v>1982.5805124737371</v>
      </c>
      <c r="M142" s="8">
        <f t="shared" si="32"/>
        <v>0.14276844961273127</v>
      </c>
      <c r="N142" s="6"/>
      <c r="O142" s="8">
        <f t="shared" si="25"/>
        <v>3961.1982173872648</v>
      </c>
      <c r="P142" s="8">
        <f t="shared" si="33"/>
        <v>0.88903317366339252</v>
      </c>
    </row>
    <row r="143" spans="1:16" x14ac:dyDescent="0.4">
      <c r="A143" s="7">
        <f t="shared" si="30"/>
        <v>44089</v>
      </c>
      <c r="B143" s="6"/>
      <c r="C143" s="6"/>
      <c r="D143" s="8">
        <f t="shared" si="28"/>
        <v>1321.8690149192755</v>
      </c>
      <c r="E143" s="8">
        <f t="shared" si="26"/>
        <v>1982.703434921993</v>
      </c>
      <c r="F143" s="8">
        <f t="shared" si="29"/>
        <v>3961.9680004302736</v>
      </c>
      <c r="G143" s="9">
        <f t="shared" si="23"/>
        <v>91</v>
      </c>
      <c r="H143" s="6"/>
      <c r="I143" s="8">
        <f t="shared" si="27"/>
        <v>1321.8690149192755</v>
      </c>
      <c r="J143" s="8">
        <f t="shared" si="31"/>
        <v>6.9681115006005712E-2</v>
      </c>
      <c r="K143" s="6"/>
      <c r="L143" s="8">
        <f t="shared" si="24"/>
        <v>1982.703434921993</v>
      </c>
      <c r="M143" s="8">
        <f t="shared" si="32"/>
        <v>0.1229224482558493</v>
      </c>
      <c r="N143" s="6"/>
      <c r="O143" s="8">
        <f t="shared" si="25"/>
        <v>3961.9680004302736</v>
      </c>
      <c r="P143" s="8">
        <f t="shared" si="33"/>
        <v>0.76978304300882883</v>
      </c>
    </row>
    <row r="144" spans="1:16" x14ac:dyDescent="0.4">
      <c r="A144" s="7">
        <f t="shared" si="30"/>
        <v>44090</v>
      </c>
      <c r="B144" s="6"/>
      <c r="C144" s="6"/>
      <c r="D144" s="8">
        <f t="shared" si="28"/>
        <v>1321.9291832279914</v>
      </c>
      <c r="E144" s="8">
        <f t="shared" si="26"/>
        <v>1982.8092681556116</v>
      </c>
      <c r="F144" s="8">
        <f t="shared" si="29"/>
        <v>3962.6344914212195</v>
      </c>
      <c r="G144" s="9">
        <f t="shared" si="23"/>
        <v>92</v>
      </c>
      <c r="H144" s="6"/>
      <c r="I144" s="8">
        <f t="shared" si="27"/>
        <v>1321.9291832279914</v>
      </c>
      <c r="J144" s="8">
        <f t="shared" si="31"/>
        <v>6.016830871590173E-2</v>
      </c>
      <c r="K144" s="6"/>
      <c r="L144" s="8">
        <f t="shared" si="24"/>
        <v>1982.8092681556116</v>
      </c>
      <c r="M144" s="8">
        <f t="shared" si="32"/>
        <v>0.10583323361856856</v>
      </c>
      <c r="N144" s="6"/>
      <c r="O144" s="8">
        <f t="shared" si="25"/>
        <v>3962.6344914212195</v>
      </c>
      <c r="P144" s="8">
        <f t="shared" si="33"/>
        <v>0.66649099094593112</v>
      </c>
    </row>
    <row r="145" spans="1:16" x14ac:dyDescent="0.4">
      <c r="A145" s="7">
        <f t="shared" si="30"/>
        <v>44091</v>
      </c>
      <c r="B145" s="6"/>
      <c r="C145" s="6"/>
      <c r="D145" s="8">
        <f t="shared" si="28"/>
        <v>1321.9811367136456</v>
      </c>
      <c r="E145" s="8">
        <f t="shared" si="26"/>
        <v>1982.9003865295963</v>
      </c>
      <c r="F145" s="8">
        <f t="shared" si="29"/>
        <v>3963.2115223268743</v>
      </c>
      <c r="G145" s="9">
        <f t="shared" si="23"/>
        <v>93</v>
      </c>
      <c r="H145" s="6"/>
      <c r="I145" s="8">
        <f t="shared" si="27"/>
        <v>1321.9811367136456</v>
      </c>
      <c r="J145" s="8">
        <f t="shared" si="31"/>
        <v>5.1953485654166798E-2</v>
      </c>
      <c r="K145" s="6"/>
      <c r="L145" s="8">
        <f t="shared" si="24"/>
        <v>1982.9003865295963</v>
      </c>
      <c r="M145" s="8">
        <f t="shared" si="32"/>
        <v>9.1118373984727441E-2</v>
      </c>
      <c r="N145" s="6"/>
      <c r="O145" s="8">
        <f t="shared" si="25"/>
        <v>3963.2115223268743</v>
      </c>
      <c r="P145" s="8">
        <f t="shared" si="33"/>
        <v>0.57703090565473758</v>
      </c>
    </row>
    <row r="146" spans="1:16" x14ac:dyDescent="0.4">
      <c r="A146" s="7">
        <f t="shared" si="30"/>
        <v>44092</v>
      </c>
      <c r="B146" s="6"/>
      <c r="C146" s="6"/>
      <c r="D146" s="8">
        <f t="shared" si="28"/>
        <v>1322.0259964323873</v>
      </c>
      <c r="E146" s="8">
        <f t="shared" si="26"/>
        <v>1982.9788348873888</v>
      </c>
      <c r="F146" s="8">
        <f t="shared" si="29"/>
        <v>3963.7110799063053</v>
      </c>
      <c r="G146" s="9">
        <f t="shared" si="23"/>
        <v>94</v>
      </c>
      <c r="H146" s="6"/>
      <c r="I146" s="8">
        <f t="shared" si="27"/>
        <v>1322.0259964323873</v>
      </c>
      <c r="J146" s="8">
        <f t="shared" si="31"/>
        <v>4.4859718741690813E-2</v>
      </c>
      <c r="K146" s="6"/>
      <c r="L146" s="8">
        <f t="shared" si="24"/>
        <v>1982.9788348873888</v>
      </c>
      <c r="M146" s="8">
        <f t="shared" si="32"/>
        <v>7.8448357792467505E-2</v>
      </c>
      <c r="N146" s="6"/>
      <c r="O146" s="8">
        <f t="shared" si="25"/>
        <v>3963.7110799063053</v>
      </c>
      <c r="P146" s="8">
        <f t="shared" si="33"/>
        <v>0.49955757943098433</v>
      </c>
    </row>
    <row r="147" spans="1:16" x14ac:dyDescent="0.4">
      <c r="A147" s="7">
        <f t="shared" si="30"/>
        <v>44093</v>
      </c>
      <c r="B147" s="6"/>
      <c r="C147" s="6"/>
      <c r="D147" s="8">
        <f t="shared" si="28"/>
        <v>1322.0647305849227</v>
      </c>
      <c r="E147" s="8">
        <f t="shared" si="26"/>
        <v>1983.0463741922847</v>
      </c>
      <c r="F147" s="8">
        <f t="shared" si="29"/>
        <v>3964.1435500955831</v>
      </c>
      <c r="G147" s="9">
        <f t="shared" si="23"/>
        <v>95</v>
      </c>
      <c r="H147" s="6"/>
      <c r="I147" s="8">
        <f t="shared" si="27"/>
        <v>1322.0647305849227</v>
      </c>
      <c r="J147" s="8">
        <f t="shared" si="31"/>
        <v>3.8734152535425892E-2</v>
      </c>
      <c r="K147" s="6"/>
      <c r="L147" s="8">
        <f t="shared" si="24"/>
        <v>1983.0463741922847</v>
      </c>
      <c r="M147" s="8">
        <f t="shared" si="32"/>
        <v>6.7539304895944952E-2</v>
      </c>
      <c r="N147" s="6"/>
      <c r="O147" s="8">
        <f t="shared" si="25"/>
        <v>3964.1435500955831</v>
      </c>
      <c r="P147" s="8">
        <f t="shared" si="33"/>
        <v>0.43247018927786485</v>
      </c>
    </row>
    <row r="148" spans="1:16" x14ac:dyDescent="0.4">
      <c r="A148" s="7">
        <f t="shared" si="30"/>
        <v>44094</v>
      </c>
      <c r="B148" s="6"/>
      <c r="C148" s="6"/>
      <c r="D148" s="8">
        <f t="shared" si="28"/>
        <v>1322.0981753246074</v>
      </c>
      <c r="E148" s="8">
        <f t="shared" si="26"/>
        <v>1983.104520865118</v>
      </c>
      <c r="F148" s="8">
        <f t="shared" si="29"/>
        <v>3964.5179304705157</v>
      </c>
      <c r="G148" s="9">
        <f t="shared" si="23"/>
        <v>96</v>
      </c>
      <c r="H148" s="6"/>
      <c r="I148" s="8">
        <f t="shared" si="27"/>
        <v>1322.0981753246074</v>
      </c>
      <c r="J148" s="8">
        <f t="shared" si="31"/>
        <v>3.3444739684682645E-2</v>
      </c>
      <c r="K148" s="6"/>
      <c r="L148" s="8">
        <f t="shared" si="24"/>
        <v>1983.104520865118</v>
      </c>
      <c r="M148" s="8">
        <f t="shared" si="32"/>
        <v>5.8146672833345292E-2</v>
      </c>
      <c r="N148" s="6"/>
      <c r="O148" s="8">
        <f t="shared" si="25"/>
        <v>3964.5179304705157</v>
      </c>
      <c r="P148" s="8">
        <f t="shared" si="33"/>
        <v>0.3743803749325707</v>
      </c>
    </row>
    <row r="149" spans="1:16" x14ac:dyDescent="0.4">
      <c r="A149" s="7">
        <f t="shared" si="30"/>
        <v>44095</v>
      </c>
      <c r="B149" s="6"/>
      <c r="C149" s="6"/>
      <c r="D149" s="8">
        <f t="shared" si="28"/>
        <v>1322.1270527415279</v>
      </c>
      <c r="E149" s="8">
        <f t="shared" si="26"/>
        <v>1983.1545806896806</v>
      </c>
      <c r="F149" s="8">
        <f t="shared" si="29"/>
        <v>3964.8420148445789</v>
      </c>
      <c r="G149" s="9">
        <f t="shared" si="23"/>
        <v>97</v>
      </c>
      <c r="H149" s="6"/>
      <c r="I149" s="8">
        <f t="shared" si="27"/>
        <v>1322.1270527415279</v>
      </c>
      <c r="J149" s="8">
        <f t="shared" si="31"/>
        <v>2.8877416920522592E-2</v>
      </c>
      <c r="K149" s="6"/>
      <c r="L149" s="8">
        <f t="shared" si="24"/>
        <v>1983.1545806896806</v>
      </c>
      <c r="M149" s="8">
        <f t="shared" si="32"/>
        <v>5.0059824562595168E-2</v>
      </c>
      <c r="N149" s="6"/>
      <c r="O149" s="8">
        <f t="shared" si="25"/>
        <v>3964.8420148445789</v>
      </c>
      <c r="P149" s="8">
        <f t="shared" si="33"/>
        <v>0.32408437406320445</v>
      </c>
    </row>
    <row r="150" spans="1:16" x14ac:dyDescent="0.4">
      <c r="A150" s="7">
        <f t="shared" si="30"/>
        <v>44096</v>
      </c>
      <c r="B150" s="6"/>
      <c r="C150" s="6"/>
      <c r="D150" s="8">
        <f t="shared" si="28"/>
        <v>1322.1519864036468</v>
      </c>
      <c r="E150" s="8">
        <f t="shared" si="26"/>
        <v>1983.1976780311591</v>
      </c>
      <c r="F150" s="8">
        <f t="shared" si="29"/>
        <v>3965.1225535723515</v>
      </c>
      <c r="G150" s="9">
        <f t="shared" ref="G150:G189" si="34">G149+1</f>
        <v>98</v>
      </c>
      <c r="H150" s="6"/>
      <c r="I150" s="8">
        <f t="shared" si="27"/>
        <v>1322.1519864036468</v>
      </c>
      <c r="J150" s="8">
        <f t="shared" si="31"/>
        <v>2.4933662118883149E-2</v>
      </c>
      <c r="K150" s="6"/>
      <c r="L150" s="8">
        <f t="shared" si="24"/>
        <v>1983.1976780311591</v>
      </c>
      <c r="M150" s="8">
        <f t="shared" si="32"/>
        <v>4.3097341478414819E-2</v>
      </c>
      <c r="N150" s="6"/>
      <c r="O150" s="8">
        <f t="shared" si="25"/>
        <v>3965.1225535723515</v>
      </c>
      <c r="P150" s="8">
        <f t="shared" si="33"/>
        <v>0.28053872777263678</v>
      </c>
    </row>
    <row r="151" spans="1:16" x14ac:dyDescent="0.4">
      <c r="A151" s="7">
        <f t="shared" si="30"/>
        <v>44097</v>
      </c>
      <c r="B151" s="6"/>
      <c r="C151" s="6"/>
      <c r="D151" s="8">
        <f t="shared" si="28"/>
        <v>1322.1735147852296</v>
      </c>
      <c r="E151" s="8">
        <f t="shared" si="26"/>
        <v>1983.2347810118827</v>
      </c>
      <c r="F151" s="8">
        <f t="shared" si="29"/>
        <v>3965.3653926927404</v>
      </c>
      <c r="G151" s="9">
        <f t="shared" si="34"/>
        <v>99</v>
      </c>
      <c r="H151" s="6"/>
      <c r="I151" s="8">
        <f t="shared" si="27"/>
        <v>1322.1735147852296</v>
      </c>
      <c r="J151" s="8">
        <f t="shared" si="31"/>
        <v>2.1528381582811562E-2</v>
      </c>
      <c r="K151" s="6"/>
      <c r="L151" s="8">
        <f t="shared" si="24"/>
        <v>1983.2347810118827</v>
      </c>
      <c r="M151" s="8">
        <f t="shared" si="32"/>
        <v>3.7102980723602741E-2</v>
      </c>
      <c r="N151" s="6"/>
      <c r="O151" s="8">
        <f t="shared" si="25"/>
        <v>3965.3653926927404</v>
      </c>
      <c r="P151" s="8">
        <f t="shared" si="33"/>
        <v>0.24283912038890776</v>
      </c>
    </row>
    <row r="152" spans="1:16" x14ac:dyDescent="0.4">
      <c r="A152" s="7">
        <f t="shared" si="30"/>
        <v>44098</v>
      </c>
      <c r="B152" s="6"/>
      <c r="C152" s="6"/>
      <c r="D152" s="8">
        <f t="shared" si="28"/>
        <v>1322.1921028685501</v>
      </c>
      <c r="E152" s="8">
        <f t="shared" si="26"/>
        <v>1983.2667232010551</v>
      </c>
      <c r="F152" s="8">
        <f t="shared" si="29"/>
        <v>3965.5755946579793</v>
      </c>
      <c r="G152" s="9">
        <f t="shared" si="34"/>
        <v>100</v>
      </c>
      <c r="H152" s="6"/>
      <c r="I152" s="8">
        <f t="shared" si="27"/>
        <v>1322.1921028685501</v>
      </c>
      <c r="J152" s="8">
        <f t="shared" si="31"/>
        <v>1.8588083320537407E-2</v>
      </c>
      <c r="K152" s="6"/>
      <c r="L152" s="8">
        <f t="shared" si="24"/>
        <v>1983.2667232010551</v>
      </c>
      <c r="M152" s="8">
        <f t="shared" si="32"/>
        <v>3.1942189172468716E-2</v>
      </c>
      <c r="N152" s="6"/>
      <c r="O152" s="8">
        <f t="shared" si="25"/>
        <v>3965.5755946579793</v>
      </c>
      <c r="P152" s="8">
        <f t="shared" si="33"/>
        <v>0.21020196523886625</v>
      </c>
    </row>
    <row r="153" spans="1:16" x14ac:dyDescent="0.4">
      <c r="A153" s="7">
        <f t="shared" si="30"/>
        <v>44099</v>
      </c>
      <c r="B153" s="6"/>
      <c r="C153" s="6"/>
      <c r="D153" s="8">
        <f t="shared" si="28"/>
        <v>1322.2081521664622</v>
      </c>
      <c r="E153" s="8">
        <f t="shared" si="26"/>
        <v>1983.294222299184</v>
      </c>
      <c r="F153" s="8">
        <f t="shared" si="29"/>
        <v>3965.7575430499883</v>
      </c>
      <c r="G153" s="9">
        <f t="shared" si="34"/>
        <v>101</v>
      </c>
      <c r="H153" s="6"/>
      <c r="I153" s="8">
        <f t="shared" si="27"/>
        <v>1322.2081521664622</v>
      </c>
      <c r="J153" s="8">
        <f t="shared" si="31"/>
        <v>1.6049297912104521E-2</v>
      </c>
      <c r="K153" s="6"/>
      <c r="L153" s="8">
        <f t="shared" si="24"/>
        <v>1983.294222299184</v>
      </c>
      <c r="M153" s="8">
        <f t="shared" si="32"/>
        <v>2.7499098128828336E-2</v>
      </c>
      <c r="N153" s="6"/>
      <c r="O153" s="8">
        <f t="shared" si="25"/>
        <v>3965.7575430499883</v>
      </c>
      <c r="P153" s="8">
        <f t="shared" si="33"/>
        <v>0.1819483920089624</v>
      </c>
    </row>
    <row r="154" spans="1:16" x14ac:dyDescent="0.4">
      <c r="A154" s="7">
        <f t="shared" si="30"/>
        <v>44100</v>
      </c>
      <c r="B154" s="6"/>
      <c r="C154" s="6"/>
      <c r="D154" s="8">
        <f t="shared" si="28"/>
        <v>1322.2220093801038</v>
      </c>
      <c r="E154" s="8">
        <f t="shared" si="26"/>
        <v>1983.3178962321426</v>
      </c>
      <c r="F154" s="8">
        <f t="shared" si="29"/>
        <v>3965.9150333814528</v>
      </c>
      <c r="G154" s="9">
        <f t="shared" si="34"/>
        <v>102</v>
      </c>
      <c r="H154" s="6"/>
      <c r="I154" s="8">
        <f t="shared" si="27"/>
        <v>1322.2220093801038</v>
      </c>
      <c r="J154" s="8">
        <f t="shared" si="31"/>
        <v>1.3857213641585986E-2</v>
      </c>
      <c r="K154" s="6"/>
      <c r="L154" s="8">
        <f t="shared" si="24"/>
        <v>1983.3178962321426</v>
      </c>
      <c r="M154" s="8">
        <f t="shared" si="32"/>
        <v>2.3673932958672594E-2</v>
      </c>
      <c r="N154" s="6"/>
      <c r="O154" s="8">
        <f t="shared" si="25"/>
        <v>3965.9150333814528</v>
      </c>
      <c r="P154" s="8">
        <f t="shared" si="33"/>
        <v>0.1574903314644871</v>
      </c>
    </row>
    <row r="155" spans="1:16" x14ac:dyDescent="0.4">
      <c r="A155" s="7">
        <f t="shared" si="30"/>
        <v>44101</v>
      </c>
      <c r="B155" s="6"/>
      <c r="C155" s="6"/>
      <c r="D155" s="8">
        <f t="shared" si="28"/>
        <v>1322.2339738770988</v>
      </c>
      <c r="E155" s="8">
        <f t="shared" si="26"/>
        <v>1983.3382770129019</v>
      </c>
      <c r="F155" s="8">
        <f t="shared" si="29"/>
        <v>3966.0513518109415</v>
      </c>
      <c r="G155" s="9">
        <f t="shared" si="34"/>
        <v>103</v>
      </c>
      <c r="H155" s="6"/>
      <c r="I155" s="8">
        <f t="shared" si="27"/>
        <v>1322.2339738770988</v>
      </c>
      <c r="J155" s="8">
        <f t="shared" si="31"/>
        <v>1.1964496995005902E-2</v>
      </c>
      <c r="K155" s="6"/>
      <c r="L155" s="8">
        <f t="shared" si="24"/>
        <v>1983.3382770129019</v>
      </c>
      <c r="M155" s="8">
        <f t="shared" si="32"/>
        <v>2.0380780759296613E-2</v>
      </c>
      <c r="N155" s="6"/>
      <c r="O155" s="8">
        <f t="shared" si="25"/>
        <v>3966.0513518109415</v>
      </c>
      <c r="P155" s="8">
        <f t="shared" si="33"/>
        <v>0.13631842948871054</v>
      </c>
    </row>
    <row r="156" spans="1:16" x14ac:dyDescent="0.4">
      <c r="A156" s="7">
        <f t="shared" si="30"/>
        <v>44102</v>
      </c>
      <c r="B156" s="6"/>
      <c r="C156" s="6"/>
      <c r="D156" s="8">
        <f t="shared" si="28"/>
        <v>1322.2443041505712</v>
      </c>
      <c r="E156" s="8">
        <f t="shared" si="26"/>
        <v>1983.3558226797552</v>
      </c>
      <c r="F156" s="8">
        <f t="shared" si="29"/>
        <v>3966.1693433659061</v>
      </c>
      <c r="G156" s="9">
        <f t="shared" si="34"/>
        <v>104</v>
      </c>
      <c r="H156" s="6"/>
      <c r="I156" s="8">
        <f t="shared" si="27"/>
        <v>1322.2443041505712</v>
      </c>
      <c r="J156" s="8">
        <f t="shared" si="31"/>
        <v>1.0330273472391127E-2</v>
      </c>
      <c r="K156" s="6"/>
      <c r="L156" s="8">
        <f t="shared" si="24"/>
        <v>1983.3558226797552</v>
      </c>
      <c r="M156" s="8">
        <f t="shared" si="32"/>
        <v>1.7545666853266084E-2</v>
      </c>
      <c r="N156" s="6"/>
      <c r="O156" s="8">
        <f t="shared" si="25"/>
        <v>3966.1693433659061</v>
      </c>
      <c r="P156" s="8">
        <f t="shared" si="33"/>
        <v>0.11799155496464664</v>
      </c>
    </row>
    <row r="157" spans="1:16" x14ac:dyDescent="0.4">
      <c r="A157" s="7">
        <f t="shared" si="30"/>
        <v>44103</v>
      </c>
      <c r="B157" s="6"/>
      <c r="C157" s="6"/>
      <c r="D157" s="8">
        <f t="shared" si="28"/>
        <v>1322.253223397596</v>
      </c>
      <c r="E157" s="8">
        <f t="shared" si="26"/>
        <v>1983.3709275773545</v>
      </c>
      <c r="F157" s="8">
        <f t="shared" si="29"/>
        <v>3966.2714710609857</v>
      </c>
      <c r="G157" s="9">
        <f t="shared" si="34"/>
        <v>105</v>
      </c>
      <c r="H157" s="6"/>
      <c r="I157" s="8">
        <f t="shared" si="27"/>
        <v>1322.253223397596</v>
      </c>
      <c r="J157" s="8">
        <f t="shared" si="31"/>
        <v>8.9192470247780875E-3</v>
      </c>
      <c r="K157" s="6"/>
      <c r="L157" s="8">
        <f t="shared" si="24"/>
        <v>1983.3709275773545</v>
      </c>
      <c r="M157" s="8">
        <f t="shared" si="32"/>
        <v>1.5104897599258038E-2</v>
      </c>
      <c r="N157" s="6"/>
      <c r="O157" s="8">
        <f t="shared" si="25"/>
        <v>3966.2714710609857</v>
      </c>
      <c r="P157" s="8">
        <f t="shared" si="33"/>
        <v>0.10212769507961639</v>
      </c>
    </row>
    <row r="158" spans="1:16" x14ac:dyDescent="0.4">
      <c r="A158" s="7">
        <f t="shared" si="30"/>
        <v>44104</v>
      </c>
      <c r="B158" s="6"/>
      <c r="C158" s="6"/>
      <c r="D158" s="8">
        <f t="shared" si="28"/>
        <v>1322.2609243369275</v>
      </c>
      <c r="E158" s="8">
        <f t="shared" si="26"/>
        <v>1983.3839312101527</v>
      </c>
      <c r="F158" s="8">
        <f t="shared" si="29"/>
        <v>3966.3598671183431</v>
      </c>
      <c r="G158" s="9">
        <f t="shared" si="34"/>
        <v>106</v>
      </c>
      <c r="H158" s="6"/>
      <c r="I158" s="8">
        <f t="shared" si="27"/>
        <v>1322.2609243369275</v>
      </c>
      <c r="J158" s="8">
        <f t="shared" si="31"/>
        <v>7.7009393314710906E-3</v>
      </c>
      <c r="K158" s="6"/>
      <c r="L158" s="8">
        <f t="shared" si="24"/>
        <v>1983.3839312101527</v>
      </c>
      <c r="M158" s="8">
        <f t="shared" si="32"/>
        <v>1.3003632798245235E-2</v>
      </c>
      <c r="N158" s="6"/>
      <c r="O158" s="8">
        <f t="shared" si="25"/>
        <v>3966.3598671183431</v>
      </c>
      <c r="P158" s="8">
        <f t="shared" si="33"/>
        <v>8.8396057357385871E-2</v>
      </c>
    </row>
    <row r="159" spans="1:16" x14ac:dyDescent="0.4">
      <c r="A159" s="7">
        <f t="shared" si="30"/>
        <v>44105</v>
      </c>
      <c r="B159" s="6"/>
      <c r="C159" s="6"/>
      <c r="D159" s="8">
        <f t="shared" si="28"/>
        <v>1322.2675733695864</v>
      </c>
      <c r="E159" s="8">
        <f t="shared" si="26"/>
        <v>1983.395125866155</v>
      </c>
      <c r="F159" s="8">
        <f t="shared" si="29"/>
        <v>3966.43637733895</v>
      </c>
      <c r="G159" s="9">
        <f t="shared" si="34"/>
        <v>107</v>
      </c>
      <c r="H159" s="6"/>
      <c r="I159" s="8">
        <f t="shared" si="27"/>
        <v>1322.2675733695864</v>
      </c>
      <c r="J159" s="8">
        <f t="shared" si="31"/>
        <v>6.6490326589700999E-3</v>
      </c>
      <c r="K159" s="6"/>
      <c r="L159" s="8">
        <f t="shared" si="24"/>
        <v>1983.395125866155</v>
      </c>
      <c r="M159" s="8">
        <f t="shared" si="32"/>
        <v>1.119465600231706E-2</v>
      </c>
      <c r="N159" s="6"/>
      <c r="O159" s="8">
        <f t="shared" si="25"/>
        <v>3966.43637733895</v>
      </c>
      <c r="P159" s="8">
        <f t="shared" si="33"/>
        <v>7.6510220606905932E-2</v>
      </c>
    </row>
    <row r="160" spans="1:16" x14ac:dyDescent="0.4">
      <c r="A160" s="7">
        <f t="shared" si="30"/>
        <v>44106</v>
      </c>
      <c r="B160" s="6"/>
      <c r="C160" s="6"/>
      <c r="D160" s="8">
        <f t="shared" si="28"/>
        <v>1322.2733141718261</v>
      </c>
      <c r="E160" s="8">
        <f t="shared" si="26"/>
        <v>1983.4047631815299</v>
      </c>
      <c r="F160" s="8">
        <f t="shared" si="29"/>
        <v>3966.5025995359879</v>
      </c>
      <c r="G160" s="9">
        <f t="shared" si="34"/>
        <v>108</v>
      </c>
      <c r="H160" s="6"/>
      <c r="I160" s="8">
        <f t="shared" si="27"/>
        <v>1322.2733141718261</v>
      </c>
      <c r="J160" s="8">
        <f t="shared" si="31"/>
        <v>5.7408022396430169E-3</v>
      </c>
      <c r="K160" s="6"/>
      <c r="L160" s="8">
        <f t="shared" si="24"/>
        <v>1983.4047631815299</v>
      </c>
      <c r="M160" s="8">
        <f t="shared" si="32"/>
        <v>9.6373153749027551E-3</v>
      </c>
      <c r="N160" s="6"/>
      <c r="O160" s="8">
        <f t="shared" si="25"/>
        <v>3966.5025995359879</v>
      </c>
      <c r="P160" s="8">
        <f t="shared" si="33"/>
        <v>6.6222197037859587E-2</v>
      </c>
    </row>
    <row r="161" spans="1:16" x14ac:dyDescent="0.4">
      <c r="A161" s="7">
        <f t="shared" si="30"/>
        <v>44107</v>
      </c>
      <c r="B161" s="6"/>
      <c r="C161" s="6"/>
      <c r="D161" s="8">
        <f t="shared" si="28"/>
        <v>1322.2782707978286</v>
      </c>
      <c r="E161" s="8">
        <f t="shared" si="26"/>
        <v>1983.4130597930473</v>
      </c>
      <c r="F161" s="8">
        <f t="shared" si="29"/>
        <v>3966.5599168214876</v>
      </c>
      <c r="G161" s="9">
        <f t="shared" si="34"/>
        <v>109</v>
      </c>
      <c r="H161" s="6"/>
      <c r="I161" s="8">
        <f t="shared" si="27"/>
        <v>1322.2782707978286</v>
      </c>
      <c r="J161" s="8">
        <f t="shared" si="31"/>
        <v>4.9566260024676012E-3</v>
      </c>
      <c r="K161" s="6"/>
      <c r="L161" s="8">
        <f t="shared" si="24"/>
        <v>1983.4130597930473</v>
      </c>
      <c r="M161" s="8">
        <f t="shared" si="32"/>
        <v>8.2966115173803701E-3</v>
      </c>
      <c r="N161" s="6"/>
      <c r="O161" s="8">
        <f t="shared" si="25"/>
        <v>3966.5599168214876</v>
      </c>
      <c r="P161" s="8">
        <f t="shared" si="33"/>
        <v>5.7317285499721038E-2</v>
      </c>
    </row>
    <row r="162" spans="1:16" x14ac:dyDescent="0.4">
      <c r="A162" s="7">
        <f t="shared" si="30"/>
        <v>44108</v>
      </c>
      <c r="B162" s="6"/>
      <c r="C162" s="6"/>
      <c r="D162" s="8">
        <f t="shared" si="28"/>
        <v>1322.2825503589693</v>
      </c>
      <c r="E162" s="8">
        <f t="shared" si="26"/>
        <v>1983.4202022049546</v>
      </c>
      <c r="F162" s="8">
        <f t="shared" si="29"/>
        <v>3966.6095264328142</v>
      </c>
      <c r="G162" s="9">
        <f t="shared" si="34"/>
        <v>110</v>
      </c>
      <c r="H162" s="6"/>
      <c r="I162" s="8">
        <f t="shared" si="27"/>
        <v>1322.2825503589693</v>
      </c>
      <c r="J162" s="8">
        <f t="shared" si="31"/>
        <v>4.279561140720034E-3</v>
      </c>
      <c r="K162" s="6"/>
      <c r="L162" s="8">
        <f t="shared" si="24"/>
        <v>1983.4202022049546</v>
      </c>
      <c r="M162" s="8">
        <f t="shared" si="32"/>
        <v>7.1424119073526526E-3</v>
      </c>
      <c r="N162" s="6"/>
      <c r="O162" s="8">
        <f t="shared" si="25"/>
        <v>3966.6095264328142</v>
      </c>
      <c r="P162" s="8">
        <f t="shared" si="33"/>
        <v>4.9609611326559389E-2</v>
      </c>
    </row>
    <row r="163" spans="1:16" x14ac:dyDescent="0.4">
      <c r="A163" s="7">
        <f t="shared" si="30"/>
        <v>44109</v>
      </c>
      <c r="B163" s="6"/>
      <c r="C163" s="6"/>
      <c r="D163" s="8">
        <f t="shared" si="28"/>
        <v>1322.2862453373821</v>
      </c>
      <c r="E163" s="8">
        <f t="shared" si="26"/>
        <v>1983.4263509793664</v>
      </c>
      <c r="F163" s="8">
        <f t="shared" si="29"/>
        <v>3966.6524646946687</v>
      </c>
      <c r="G163" s="9">
        <f t="shared" si="34"/>
        <v>111</v>
      </c>
      <c r="H163" s="6"/>
      <c r="I163" s="8">
        <f t="shared" si="27"/>
        <v>1322.2862453373821</v>
      </c>
      <c r="J163" s="8">
        <f t="shared" si="31"/>
        <v>3.6949784127955354E-3</v>
      </c>
      <c r="K163" s="6"/>
      <c r="L163" s="8">
        <f t="shared" si="24"/>
        <v>1983.4263509793664</v>
      </c>
      <c r="M163" s="8">
        <f t="shared" si="32"/>
        <v>6.1487744117130205E-3</v>
      </c>
      <c r="N163" s="6"/>
      <c r="O163" s="8">
        <f t="shared" si="25"/>
        <v>3966.6524646946687</v>
      </c>
      <c r="P163" s="8">
        <f t="shared" si="33"/>
        <v>4.2938261854487791E-2</v>
      </c>
    </row>
    <row r="164" spans="1:16" x14ac:dyDescent="0.4">
      <c r="A164" s="7">
        <f t="shared" si="30"/>
        <v>44110</v>
      </c>
      <c r="B164" s="6"/>
      <c r="C164" s="6"/>
      <c r="D164" s="8">
        <f t="shared" si="28"/>
        <v>1322.2894355837125</v>
      </c>
      <c r="E164" s="8">
        <f t="shared" si="26"/>
        <v>1983.4316443441312</v>
      </c>
      <c r="F164" s="8">
        <f t="shared" si="29"/>
        <v>3966.6896286332003</v>
      </c>
      <c r="G164" s="9">
        <f t="shared" si="34"/>
        <v>112</v>
      </c>
      <c r="H164" s="6"/>
      <c r="I164" s="8">
        <f t="shared" si="27"/>
        <v>1322.2894355837125</v>
      </c>
      <c r="J164" s="8">
        <f t="shared" si="31"/>
        <v>3.1902463304049888E-3</v>
      </c>
      <c r="K164" s="6"/>
      <c r="L164" s="8">
        <f t="shared" si="24"/>
        <v>1983.4316443441312</v>
      </c>
      <c r="M164" s="8">
        <f t="shared" si="32"/>
        <v>5.2933647648387705E-3</v>
      </c>
      <c r="N164" s="6"/>
      <c r="O164" s="8">
        <f t="shared" si="25"/>
        <v>3966.6896286332003</v>
      </c>
      <c r="P164" s="8">
        <f t="shared" si="33"/>
        <v>3.7163938531648455E-2</v>
      </c>
    </row>
    <row r="165" spans="1:16" x14ac:dyDescent="0.4">
      <c r="A165" s="7">
        <f t="shared" si="30"/>
        <v>44111</v>
      </c>
      <c r="B165" s="6"/>
      <c r="C165" s="6"/>
      <c r="D165" s="8">
        <f t="shared" si="28"/>
        <v>1322.2921900421345</v>
      </c>
      <c r="E165" s="8">
        <f t="shared" si="26"/>
        <v>1983.4362012990889</v>
      </c>
      <c r="F165" s="8">
        <f t="shared" si="29"/>
        <v>3966.7217946901496</v>
      </c>
      <c r="G165" s="9">
        <f t="shared" si="34"/>
        <v>113</v>
      </c>
      <c r="H165" s="6"/>
      <c r="I165" s="8">
        <f t="shared" si="27"/>
        <v>1322.2921900421345</v>
      </c>
      <c r="J165" s="8">
        <f t="shared" si="31"/>
        <v>2.7544584220322577E-3</v>
      </c>
      <c r="K165" s="6"/>
      <c r="L165" s="8">
        <f t="shared" si="24"/>
        <v>1983.4362012990889</v>
      </c>
      <c r="M165" s="8">
        <f t="shared" si="32"/>
        <v>4.5569549577066937E-3</v>
      </c>
      <c r="N165" s="6"/>
      <c r="O165" s="8">
        <f t="shared" si="25"/>
        <v>3966.7217946901496</v>
      </c>
      <c r="P165" s="8">
        <f t="shared" si="33"/>
        <v>3.2166056949336053E-2</v>
      </c>
    </row>
    <row r="166" spans="1:16" x14ac:dyDescent="0.4">
      <c r="A166" s="7">
        <f t="shared" si="30"/>
        <v>44112</v>
      </c>
      <c r="B166" s="6"/>
      <c r="C166" s="6"/>
      <c r="D166" s="8">
        <f t="shared" si="28"/>
        <v>1322.2945682398515</v>
      </c>
      <c r="E166" s="8">
        <f t="shared" si="26"/>
        <v>1983.4401242904314</v>
      </c>
      <c r="F166" s="8">
        <f t="shared" si="29"/>
        <v>3966.7496349252942</v>
      </c>
      <c r="G166" s="9">
        <f t="shared" si="34"/>
        <v>114</v>
      </c>
      <c r="H166" s="6"/>
      <c r="I166" s="8">
        <f t="shared" si="27"/>
        <v>1322.2945682398515</v>
      </c>
      <c r="J166" s="8">
        <f t="shared" si="31"/>
        <v>2.3781977170074242E-3</v>
      </c>
      <c r="K166" s="6"/>
      <c r="L166" s="8">
        <f t="shared" si="24"/>
        <v>1983.4401242904314</v>
      </c>
      <c r="M166" s="8">
        <f t="shared" si="32"/>
        <v>3.9229913425060658E-3</v>
      </c>
      <c r="N166" s="6"/>
      <c r="O166" s="8">
        <f t="shared" si="25"/>
        <v>3966.7496349252942</v>
      </c>
      <c r="P166" s="8">
        <f t="shared" si="33"/>
        <v>2.7840235144594772E-2</v>
      </c>
    </row>
    <row r="167" spans="1:16" x14ac:dyDescent="0.4">
      <c r="A167" s="7">
        <f t="shared" si="30"/>
        <v>44113</v>
      </c>
      <c r="B167" s="6"/>
      <c r="C167" s="6"/>
      <c r="D167" s="8">
        <f t="shared" si="28"/>
        <v>1322.296621573217</v>
      </c>
      <c r="E167" s="8">
        <f t="shared" si="26"/>
        <v>1983.4435015131733</v>
      </c>
      <c r="F167" s="8">
        <f t="shared" si="29"/>
        <v>3966.7737310436719</v>
      </c>
      <c r="G167" s="9">
        <f t="shared" si="34"/>
        <v>115</v>
      </c>
      <c r="H167" s="6"/>
      <c r="I167" s="8">
        <f t="shared" si="27"/>
        <v>1322.296621573217</v>
      </c>
      <c r="J167" s="8">
        <f t="shared" si="31"/>
        <v>2.0533333654384478E-3</v>
      </c>
      <c r="K167" s="6"/>
      <c r="L167" s="8">
        <f t="shared" si="24"/>
        <v>1983.4435015131733</v>
      </c>
      <c r="M167" s="8">
        <f t="shared" si="32"/>
        <v>3.3772227418467082E-3</v>
      </c>
      <c r="N167" s="6"/>
      <c r="O167" s="8">
        <f t="shared" si="25"/>
        <v>3966.7737310436719</v>
      </c>
      <c r="P167" s="8">
        <f t="shared" si="33"/>
        <v>2.4096118377656239E-2</v>
      </c>
    </row>
    <row r="168" spans="1:16" x14ac:dyDescent="0.4">
      <c r="A168" s="7">
        <f t="shared" si="30"/>
        <v>44114</v>
      </c>
      <c r="B168" s="6"/>
      <c r="C168" s="6"/>
      <c r="D168" s="8">
        <f t="shared" si="28"/>
        <v>1322.2983944182372</v>
      </c>
      <c r="E168" s="8">
        <f t="shared" si="26"/>
        <v>1983.4464088934376</v>
      </c>
      <c r="F168" s="8">
        <f t="shared" si="29"/>
        <v>3966.7945865391607</v>
      </c>
      <c r="G168" s="9">
        <f t="shared" si="34"/>
        <v>116</v>
      </c>
      <c r="H168" s="6"/>
      <c r="I168" s="8">
        <f t="shared" si="27"/>
        <v>1322.2983944182372</v>
      </c>
      <c r="J168" s="8">
        <f t="shared" si="31"/>
        <v>1.7728450202412205E-3</v>
      </c>
      <c r="K168" s="6"/>
      <c r="L168" s="8">
        <f t="shared" si="24"/>
        <v>1983.4464088934376</v>
      </c>
      <c r="M168" s="8">
        <f t="shared" si="32"/>
        <v>2.9073802643324598E-3</v>
      </c>
      <c r="N168" s="6"/>
      <c r="O168" s="8">
        <f t="shared" si="25"/>
        <v>3966.7945865391607</v>
      </c>
      <c r="P168" s="8">
        <f t="shared" si="33"/>
        <v>2.0855495488831366E-2</v>
      </c>
    </row>
    <row r="169" spans="1:16" x14ac:dyDescent="0.4">
      <c r="A169" s="7">
        <f t="shared" si="30"/>
        <v>44115</v>
      </c>
      <c r="B169" s="6"/>
      <c r="C169" s="6"/>
      <c r="D169" s="8">
        <f t="shared" si="28"/>
        <v>1322.2999250894263</v>
      </c>
      <c r="E169" s="8">
        <f t="shared" si="26"/>
        <v>1983.4489117950595</v>
      </c>
      <c r="F169" s="8">
        <f t="shared" si="29"/>
        <v>3966.812637207006</v>
      </c>
      <c r="G169" s="9">
        <f t="shared" si="34"/>
        <v>117</v>
      </c>
      <c r="H169" s="6"/>
      <c r="I169" s="8">
        <f t="shared" si="27"/>
        <v>1322.2999250894263</v>
      </c>
      <c r="J169" s="8">
        <f t="shared" si="31"/>
        <v>1.5306711891298619E-3</v>
      </c>
      <c r="K169" s="6"/>
      <c r="L169" s="8">
        <f t="shared" si="24"/>
        <v>1983.4489117950595</v>
      </c>
      <c r="M169" s="8">
        <f t="shared" si="32"/>
        <v>2.5029016219377809E-3</v>
      </c>
      <c r="N169" s="6"/>
      <c r="O169" s="8">
        <f t="shared" si="25"/>
        <v>3966.812637207006</v>
      </c>
      <c r="P169" s="8">
        <f t="shared" si="33"/>
        <v>1.8050667845272983E-2</v>
      </c>
    </row>
    <row r="170" spans="1:16" x14ac:dyDescent="0.4">
      <c r="A170" s="7">
        <f t="shared" si="30"/>
        <v>44116</v>
      </c>
      <c r="B170" s="6"/>
      <c r="C170" s="6"/>
      <c r="D170" s="8">
        <f t="shared" si="28"/>
        <v>1322.3012466677155</v>
      </c>
      <c r="E170" s="8">
        <f t="shared" si="26"/>
        <v>1983.4510664888317</v>
      </c>
      <c r="F170" s="8">
        <f t="shared" si="29"/>
        <v>3966.8282602441091</v>
      </c>
      <c r="G170" s="9">
        <f t="shared" si="34"/>
        <v>118</v>
      </c>
      <c r="H170" s="6"/>
      <c r="I170" s="8">
        <f t="shared" si="27"/>
        <v>1322.3012466677155</v>
      </c>
      <c r="J170" s="8">
        <f t="shared" si="31"/>
        <v>1.3215782892075367E-3</v>
      </c>
      <c r="K170" s="6"/>
      <c r="L170" s="8">
        <f t="shared" si="24"/>
        <v>1983.4510664888317</v>
      </c>
      <c r="M170" s="8">
        <f t="shared" si="32"/>
        <v>2.1546937721268478E-3</v>
      </c>
      <c r="N170" s="6"/>
      <c r="O170" s="8">
        <f t="shared" si="25"/>
        <v>3966.8282602441091</v>
      </c>
      <c r="P170" s="8">
        <f t="shared" si="33"/>
        <v>1.5623037103068782E-2</v>
      </c>
    </row>
    <row r="171" spans="1:16" x14ac:dyDescent="0.4">
      <c r="A171" s="7">
        <f t="shared" si="30"/>
        <v>44117</v>
      </c>
      <c r="B171" s="6"/>
      <c r="C171" s="6"/>
      <c r="D171" s="8">
        <f t="shared" si="28"/>
        <v>1322.3023877152978</v>
      </c>
      <c r="E171" s="8">
        <f t="shared" si="26"/>
        <v>1983.4529214174063</v>
      </c>
      <c r="F171" s="8">
        <f t="shared" si="29"/>
        <v>3966.8417821266112</v>
      </c>
      <c r="G171" s="9">
        <f t="shared" si="34"/>
        <v>119</v>
      </c>
      <c r="H171" s="6"/>
      <c r="I171" s="8">
        <f t="shared" si="27"/>
        <v>1322.3023877152978</v>
      </c>
      <c r="J171" s="8">
        <f t="shared" si="31"/>
        <v>1.1410475822231092E-3</v>
      </c>
      <c r="K171" s="6"/>
      <c r="L171" s="8">
        <f t="shared" si="24"/>
        <v>1983.4529214174063</v>
      </c>
      <c r="M171" s="8">
        <f t="shared" si="32"/>
        <v>1.8549285746303212E-3</v>
      </c>
      <c r="N171" s="6"/>
      <c r="O171" s="8">
        <f t="shared" si="25"/>
        <v>3966.8417821266112</v>
      </c>
      <c r="P171" s="8">
        <f t="shared" si="33"/>
        <v>1.3521882502118387E-2</v>
      </c>
    </row>
    <row r="172" spans="1:16" x14ac:dyDescent="0.4">
      <c r="A172" s="7">
        <f t="shared" si="30"/>
        <v>44118</v>
      </c>
      <c r="B172" s="6"/>
      <c r="C172" s="6"/>
      <c r="D172" s="8">
        <f t="shared" si="28"/>
        <v>1322.3033728928428</v>
      </c>
      <c r="E172" s="8">
        <f t="shared" si="26"/>
        <v>1983.4545182842517</v>
      </c>
      <c r="F172" s="8">
        <f t="shared" si="29"/>
        <v>3966.8534854288891</v>
      </c>
      <c r="G172" s="9">
        <f t="shared" si="34"/>
        <v>120</v>
      </c>
      <c r="H172" s="6"/>
      <c r="I172" s="8">
        <f t="shared" si="27"/>
        <v>1322.3033728928428</v>
      </c>
      <c r="J172" s="8">
        <f t="shared" si="31"/>
        <v>9.8517754508975486E-4</v>
      </c>
      <c r="K172" s="6"/>
      <c r="L172" s="8">
        <f t="shared" si="24"/>
        <v>1983.4545182842517</v>
      </c>
      <c r="M172" s="8">
        <f t="shared" si="32"/>
        <v>1.5968668453751889E-3</v>
      </c>
      <c r="N172" s="6"/>
      <c r="O172" s="8">
        <f t="shared" si="25"/>
        <v>3966.8534854288891</v>
      </c>
      <c r="P172" s="8">
        <f t="shared" si="33"/>
        <v>1.1703302277965122E-2</v>
      </c>
    </row>
    <row r="173" spans="1:16" x14ac:dyDescent="0.4">
      <c r="A173" s="7">
        <f t="shared" si="30"/>
        <v>44119</v>
      </c>
      <c r="B173" s="6"/>
      <c r="C173" s="6"/>
      <c r="D173" s="8">
        <f t="shared" si="28"/>
        <v>1322.3042234924119</v>
      </c>
      <c r="E173" s="8">
        <f t="shared" si="26"/>
        <v>1983.4558929911493</v>
      </c>
      <c r="F173" s="8">
        <f t="shared" si="29"/>
        <v>3966.8636147261259</v>
      </c>
      <c r="G173" s="9">
        <f t="shared" si="34"/>
        <v>121</v>
      </c>
      <c r="H173" s="6"/>
      <c r="I173" s="8">
        <f t="shared" si="27"/>
        <v>1322.3042234924119</v>
      </c>
      <c r="J173" s="8">
        <f t="shared" si="31"/>
        <v>8.5059956904842693E-4</v>
      </c>
      <c r="K173" s="6"/>
      <c r="L173" s="8">
        <f t="shared" si="24"/>
        <v>1983.4558929911493</v>
      </c>
      <c r="M173" s="8">
        <f t="shared" si="32"/>
        <v>1.3747068976499577E-3</v>
      </c>
      <c r="N173" s="6"/>
      <c r="O173" s="8">
        <f t="shared" si="25"/>
        <v>3966.8636147261259</v>
      </c>
      <c r="P173" s="8">
        <f t="shared" si="33"/>
        <v>1.0129297236744605E-2</v>
      </c>
    </row>
    <row r="174" spans="1:16" x14ac:dyDescent="0.4">
      <c r="A174" s="7">
        <f t="shared" si="30"/>
        <v>44120</v>
      </c>
      <c r="B174" s="6"/>
      <c r="C174" s="6"/>
      <c r="D174" s="8">
        <f t="shared" si="28"/>
        <v>1322.304957897589</v>
      </c>
      <c r="E174" s="8">
        <f t="shared" si="26"/>
        <v>1983.4570764452772</v>
      </c>
      <c r="F174" s="8">
        <f t="shared" si="29"/>
        <v>3966.8723817035252</v>
      </c>
      <c r="G174" s="9">
        <f t="shared" si="34"/>
        <v>122</v>
      </c>
      <c r="H174" s="6"/>
      <c r="I174" s="8">
        <f t="shared" si="27"/>
        <v>1322.304957897589</v>
      </c>
      <c r="J174" s="8">
        <f t="shared" si="31"/>
        <v>7.3440517712697329E-4</v>
      </c>
      <c r="K174" s="6"/>
      <c r="L174" s="8">
        <f t="shared" si="24"/>
        <v>1983.4570764452772</v>
      </c>
      <c r="M174" s="8">
        <f t="shared" si="32"/>
        <v>1.1834541278403776E-3</v>
      </c>
      <c r="N174" s="6"/>
      <c r="O174" s="8">
        <f t="shared" si="25"/>
        <v>3966.8723817035252</v>
      </c>
      <c r="P174" s="8">
        <f t="shared" si="33"/>
        <v>8.7669773993184208E-3</v>
      </c>
    </row>
    <row r="175" spans="1:16" x14ac:dyDescent="0.4">
      <c r="A175" s="7">
        <f t="shared" si="30"/>
        <v>44121</v>
      </c>
      <c r="B175" s="6"/>
      <c r="C175" s="6"/>
      <c r="D175" s="8">
        <f t="shared" si="28"/>
        <v>1322.305591980765</v>
      </c>
      <c r="E175" s="8">
        <f t="shared" si="26"/>
        <v>1983.4580952540312</v>
      </c>
      <c r="F175" s="8">
        <f t="shared" si="29"/>
        <v>3966.8799695787434</v>
      </c>
      <c r="G175" s="9">
        <f t="shared" si="34"/>
        <v>123</v>
      </c>
      <c r="H175" s="6"/>
      <c r="I175" s="8">
        <f t="shared" si="27"/>
        <v>1322.305591980765</v>
      </c>
      <c r="J175" s="8">
        <f t="shared" si="31"/>
        <v>6.3408317600988084E-4</v>
      </c>
      <c r="K175" s="6"/>
      <c r="L175" s="8">
        <f t="shared" si="24"/>
        <v>1983.4580952540312</v>
      </c>
      <c r="M175" s="8">
        <f t="shared" si="32"/>
        <v>1.0188087539972912E-3</v>
      </c>
      <c r="N175" s="6"/>
      <c r="O175" s="8">
        <f t="shared" si="25"/>
        <v>3966.8799695787434</v>
      </c>
      <c r="P175" s="8">
        <f t="shared" si="33"/>
        <v>7.5878752181779419E-3</v>
      </c>
    </row>
    <row r="176" spans="1:16" x14ac:dyDescent="0.4">
      <c r="A176" s="7">
        <f t="shared" si="30"/>
        <v>44122</v>
      </c>
      <c r="B176" s="6"/>
      <c r="C176" s="6"/>
      <c r="D176" s="8">
        <f t="shared" si="28"/>
        <v>1322.3061394461552</v>
      </c>
      <c r="E176" s="8">
        <f t="shared" si="26"/>
        <v>1983.4589723231907</v>
      </c>
      <c r="F176" s="8">
        <f t="shared" si="29"/>
        <v>3966.8865369298114</v>
      </c>
      <c r="G176" s="9">
        <f t="shared" si="34"/>
        <v>124</v>
      </c>
      <c r="H176" s="6"/>
      <c r="I176" s="8">
        <f t="shared" si="27"/>
        <v>1322.3061394461552</v>
      </c>
      <c r="J176" s="8">
        <f t="shared" si="31"/>
        <v>5.4746539012739959E-4</v>
      </c>
      <c r="K176" s="6"/>
      <c r="L176" s="8">
        <f t="shared" si="24"/>
        <v>1983.4589723231907</v>
      </c>
      <c r="M176" s="8">
        <f t="shared" si="32"/>
        <v>8.7706915951457631E-4</v>
      </c>
      <c r="N176" s="6"/>
      <c r="O176" s="8">
        <f t="shared" si="25"/>
        <v>3966.8865369298114</v>
      </c>
      <c r="P176" s="8">
        <f t="shared" si="33"/>
        <v>6.5673510680426261E-3</v>
      </c>
    </row>
    <row r="177" spans="1:16" x14ac:dyDescent="0.4">
      <c r="A177" s="7">
        <f t="shared" si="30"/>
        <v>44123</v>
      </c>
      <c r="B177" s="6"/>
      <c r="C177" s="6"/>
      <c r="D177" s="8">
        <f t="shared" si="28"/>
        <v>1322.3066121259683</v>
      </c>
      <c r="E177" s="8">
        <f t="shared" si="26"/>
        <v>1983.4597273718734</v>
      </c>
      <c r="F177" s="8">
        <f t="shared" si="29"/>
        <v>3966.8922210084402</v>
      </c>
      <c r="G177" s="9">
        <f t="shared" si="34"/>
        <v>125</v>
      </c>
      <c r="H177" s="6"/>
      <c r="I177" s="8">
        <f t="shared" si="27"/>
        <v>1322.3066121259683</v>
      </c>
      <c r="J177" s="8">
        <f t="shared" si="31"/>
        <v>4.7267981312870688E-4</v>
      </c>
      <c r="K177" s="6"/>
      <c r="L177" s="8">
        <f t="shared" si="24"/>
        <v>1983.4597273718734</v>
      </c>
      <c r="M177" s="8">
        <f t="shared" si="32"/>
        <v>7.5504868277675996E-4</v>
      </c>
      <c r="N177" s="6"/>
      <c r="O177" s="8">
        <f t="shared" si="25"/>
        <v>3966.8922210084402</v>
      </c>
      <c r="P177" s="8">
        <f t="shared" si="33"/>
        <v>5.6840786287466472E-3</v>
      </c>
    </row>
    <row r="178" spans="1:16" x14ac:dyDescent="0.4">
      <c r="A178" s="7">
        <f t="shared" si="30"/>
        <v>44124</v>
      </c>
      <c r="B178" s="6"/>
      <c r="C178" s="6"/>
      <c r="D178" s="8">
        <f t="shared" si="28"/>
        <v>1322.3070202361173</v>
      </c>
      <c r="E178" s="8">
        <f t="shared" si="26"/>
        <v>1983.4603773758579</v>
      </c>
      <c r="F178" s="8">
        <f t="shared" si="29"/>
        <v>3966.8971406078495</v>
      </c>
      <c r="G178" s="9">
        <f t="shared" si="34"/>
        <v>126</v>
      </c>
      <c r="H178" s="6"/>
      <c r="I178" s="8">
        <f t="shared" si="27"/>
        <v>1322.3070202361173</v>
      </c>
      <c r="J178" s="8">
        <f t="shared" si="31"/>
        <v>4.0811014901009912E-4</v>
      </c>
      <c r="K178" s="6"/>
      <c r="L178" s="8">
        <f t="shared" si="24"/>
        <v>1983.4603773758579</v>
      </c>
      <c r="M178" s="8">
        <f t="shared" si="32"/>
        <v>6.5000398444681196E-4</v>
      </c>
      <c r="N178" s="6"/>
      <c r="O178" s="8">
        <f t="shared" si="25"/>
        <v>3966.8971406078495</v>
      </c>
      <c r="P178" s="8">
        <f t="shared" si="33"/>
        <v>4.9195994092769979E-3</v>
      </c>
    </row>
    <row r="179" spans="1:16" x14ac:dyDescent="0.4">
      <c r="A179" s="7">
        <f t="shared" si="30"/>
        <v>44125</v>
      </c>
      <c r="B179" s="6"/>
      <c r="C179" s="6"/>
      <c r="D179" s="8">
        <f t="shared" si="28"/>
        <v>1322.3073725970055</v>
      </c>
      <c r="E179" s="8">
        <f t="shared" si="26"/>
        <v>1983.4609369492309</v>
      </c>
      <c r="F179" s="8">
        <f t="shared" si="29"/>
        <v>3966.9013985450142</v>
      </c>
      <c r="G179" s="9">
        <f t="shared" si="34"/>
        <v>127</v>
      </c>
      <c r="H179" s="6"/>
      <c r="I179" s="8">
        <f t="shared" si="27"/>
        <v>1322.3073725970055</v>
      </c>
      <c r="J179" s="8">
        <f t="shared" si="31"/>
        <v>3.5236088820056466E-4</v>
      </c>
      <c r="K179" s="6"/>
      <c r="L179" s="8">
        <f t="shared" si="24"/>
        <v>1983.4609369492309</v>
      </c>
      <c r="M179" s="8">
        <f t="shared" si="32"/>
        <v>5.5957337303880195E-4</v>
      </c>
      <c r="N179" s="6"/>
      <c r="O179" s="8">
        <f t="shared" si="25"/>
        <v>3966.9013985450142</v>
      </c>
      <c r="P179" s="8">
        <f t="shared" si="33"/>
        <v>4.2579371647661901E-3</v>
      </c>
    </row>
    <row r="180" spans="1:16" x14ac:dyDescent="0.4">
      <c r="A180" s="7">
        <f t="shared" si="30"/>
        <v>44126</v>
      </c>
      <c r="B180" s="6"/>
      <c r="C180" s="6"/>
      <c r="D180" s="8">
        <f t="shared" si="28"/>
        <v>1322.307676824151</v>
      </c>
      <c r="E180" s="8">
        <f t="shared" si="26"/>
        <v>1983.4614186729448</v>
      </c>
      <c r="F180" s="8">
        <f t="shared" si="29"/>
        <v>3966.9050838091493</v>
      </c>
      <c r="G180" s="9">
        <f t="shared" si="34"/>
        <v>128</v>
      </c>
      <c r="H180" s="6"/>
      <c r="I180" s="8">
        <f t="shared" si="27"/>
        <v>1322.307676824151</v>
      </c>
      <c r="J180" s="8">
        <f t="shared" si="31"/>
        <v>3.0422714553424157E-4</v>
      </c>
      <c r="K180" s="6"/>
      <c r="L180" s="8">
        <f t="shared" si="24"/>
        <v>1983.4614186729448</v>
      </c>
      <c r="M180" s="8">
        <f t="shared" si="32"/>
        <v>4.8172371384680446E-4</v>
      </c>
      <c r="N180" s="6"/>
      <c r="O180" s="8">
        <f t="shared" si="25"/>
        <v>3966.9050838091493</v>
      </c>
      <c r="P180" s="8">
        <f t="shared" si="33"/>
        <v>3.6852641351288185E-3</v>
      </c>
    </row>
    <row r="181" spans="1:16" x14ac:dyDescent="0.4">
      <c r="A181" s="7">
        <f t="shared" si="30"/>
        <v>44127</v>
      </c>
      <c r="B181" s="6"/>
      <c r="C181" s="6"/>
      <c r="D181" s="8">
        <f t="shared" si="28"/>
        <v>1322.3079394927754</v>
      </c>
      <c r="E181" s="8">
        <f t="shared" si="26"/>
        <v>1983.4618333776655</v>
      </c>
      <c r="F181" s="8">
        <f t="shared" si="29"/>
        <v>3966.9082734212925</v>
      </c>
      <c r="G181" s="9">
        <f t="shared" si="34"/>
        <v>129</v>
      </c>
      <c r="H181" s="6"/>
      <c r="I181" s="8">
        <f t="shared" si="27"/>
        <v>1322.3079394927754</v>
      </c>
      <c r="J181" s="8">
        <f t="shared" si="31"/>
        <v>2.6266862437296368E-4</v>
      </c>
      <c r="K181" s="6"/>
      <c r="L181" s="8">
        <f t="shared" ref="L181:L189" si="35">L$40/(1+L$41*EXP(-L$42*$G181))</f>
        <v>1983.4618333776655</v>
      </c>
      <c r="M181" s="8">
        <f t="shared" si="32"/>
        <v>4.1470472069704556E-4</v>
      </c>
      <c r="N181" s="6"/>
      <c r="O181" s="8">
        <f t="shared" ref="O181:O189" si="36">O$40/(1+O$41*EXP(-O$42*$G181))</f>
        <v>3966.9082734212925</v>
      </c>
      <c r="P181" s="8">
        <f t="shared" si="33"/>
        <v>3.1896121431600477E-3</v>
      </c>
    </row>
    <row r="182" spans="1:16" x14ac:dyDescent="0.4">
      <c r="A182" s="7">
        <f t="shared" si="30"/>
        <v>44128</v>
      </c>
      <c r="B182" s="6"/>
      <c r="C182" s="6"/>
      <c r="D182" s="8">
        <f t="shared" si="28"/>
        <v>1322.3081662799088</v>
      </c>
      <c r="E182" s="8">
        <f t="shared" ref="E182:E189" si="37">L182</f>
        <v>1983.4621903872737</v>
      </c>
      <c r="F182" s="8">
        <f t="shared" si="29"/>
        <v>3966.9110340438378</v>
      </c>
      <c r="G182" s="9">
        <f t="shared" si="34"/>
        <v>130</v>
      </c>
      <c r="H182" s="6"/>
      <c r="I182" s="8">
        <f t="shared" ref="I182:I189" si="38">$H$40/(1+$H$41*EXP(-$H$42*G182))</f>
        <v>1322.3081662799088</v>
      </c>
      <c r="J182" s="8">
        <f t="shared" si="31"/>
        <v>2.2678713344248536E-4</v>
      </c>
      <c r="K182" s="6"/>
      <c r="L182" s="8">
        <f t="shared" si="35"/>
        <v>1983.4621903872737</v>
      </c>
      <c r="M182" s="8">
        <f t="shared" si="32"/>
        <v>3.5700960825124639E-4</v>
      </c>
      <c r="N182" s="6"/>
      <c r="O182" s="8">
        <f t="shared" si="36"/>
        <v>3966.9110340438378</v>
      </c>
      <c r="P182" s="8">
        <f t="shared" si="33"/>
        <v>2.7606225453382649E-3</v>
      </c>
    </row>
    <row r="183" spans="1:16" x14ac:dyDescent="0.4">
      <c r="A183" s="7">
        <f t="shared" si="30"/>
        <v>44129</v>
      </c>
      <c r="B183" s="6"/>
      <c r="C183" s="6"/>
      <c r="D183" s="8">
        <f t="shared" ref="D183:D189" si="39">I183</f>
        <v>1322.3083620870832</v>
      </c>
      <c r="E183" s="8">
        <f t="shared" si="37"/>
        <v>1983.4624977284916</v>
      </c>
      <c r="F183" s="8">
        <f t="shared" ref="F183:F189" si="40">O183</f>
        <v>3966.9134233736222</v>
      </c>
      <c r="G183" s="9">
        <f t="shared" si="34"/>
        <v>131</v>
      </c>
      <c r="H183" s="6"/>
      <c r="I183" s="8">
        <f t="shared" si="38"/>
        <v>1322.3083620870832</v>
      </c>
      <c r="J183" s="8">
        <f t="shared" si="31"/>
        <v>1.9580717435019324E-4</v>
      </c>
      <c r="K183" s="6"/>
      <c r="L183" s="8">
        <f t="shared" si="35"/>
        <v>1983.4624977284916</v>
      </c>
      <c r="M183" s="8">
        <f t="shared" si="32"/>
        <v>3.0734121787645563E-4</v>
      </c>
      <c r="N183" s="6"/>
      <c r="O183" s="8">
        <f t="shared" si="36"/>
        <v>3966.9134233736222</v>
      </c>
      <c r="P183" s="8">
        <f t="shared" si="33"/>
        <v>2.3893297843642358E-3</v>
      </c>
    </row>
    <row r="184" spans="1:16" x14ac:dyDescent="0.4">
      <c r="A184" s="7">
        <f t="shared" ref="A184:A189" si="41">A183+1</f>
        <v>44130</v>
      </c>
      <c r="B184" s="6"/>
      <c r="C184" s="6"/>
      <c r="D184" s="8">
        <f t="shared" si="39"/>
        <v>1322.3085311462687</v>
      </c>
      <c r="E184" s="8">
        <f t="shared" si="37"/>
        <v>1983.4627623113408</v>
      </c>
      <c r="F184" s="8">
        <f t="shared" si="40"/>
        <v>3966.9154913476877</v>
      </c>
      <c r="G184" s="9">
        <f t="shared" si="34"/>
        <v>132</v>
      </c>
      <c r="H184" s="6"/>
      <c r="I184" s="8">
        <f t="shared" si="38"/>
        <v>1322.3085311462687</v>
      </c>
      <c r="J184" s="8">
        <f t="shared" ref="J184:J189" si="42">I184-I183</f>
        <v>1.6905918550946808E-4</v>
      </c>
      <c r="K184" s="6"/>
      <c r="L184" s="8">
        <f t="shared" si="35"/>
        <v>1983.4627623113408</v>
      </c>
      <c r="M184" s="8">
        <f t="shared" ref="M184:M189" si="43">L184-L183</f>
        <v>2.6458284924046893E-4</v>
      </c>
      <c r="N184" s="6"/>
      <c r="O184" s="8">
        <f t="shared" si="36"/>
        <v>3966.9154913476877</v>
      </c>
      <c r="P184" s="8">
        <f t="shared" ref="P184:P189" si="44">O184-O183</f>
        <v>2.0679740655396017E-3</v>
      </c>
    </row>
    <row r="185" spans="1:16" x14ac:dyDescent="0.4">
      <c r="A185" s="7">
        <f t="shared" si="41"/>
        <v>44131</v>
      </c>
      <c r="B185" s="6"/>
      <c r="C185" s="6"/>
      <c r="D185" s="8">
        <f t="shared" si="39"/>
        <v>1322.308677111334</v>
      </c>
      <c r="E185" s="8">
        <f t="shared" si="37"/>
        <v>1983.4629900845048</v>
      </c>
      <c r="F185" s="8">
        <f t="shared" si="40"/>
        <v>3966.9172811868762</v>
      </c>
      <c r="G185" s="9">
        <f t="shared" si="34"/>
        <v>133</v>
      </c>
      <c r="H185" s="6"/>
      <c r="I185" s="8">
        <f t="shared" si="38"/>
        <v>1322.308677111334</v>
      </c>
      <c r="J185" s="8">
        <f t="shared" si="42"/>
        <v>1.4596506525776931E-4</v>
      </c>
      <c r="K185" s="6"/>
      <c r="L185" s="8">
        <f t="shared" si="35"/>
        <v>1983.4629900845048</v>
      </c>
      <c r="M185" s="8">
        <f t="shared" si="43"/>
        <v>2.2777316394240188E-4</v>
      </c>
      <c r="N185" s="6"/>
      <c r="O185" s="8">
        <f t="shared" si="36"/>
        <v>3966.9172811868762</v>
      </c>
      <c r="P185" s="8">
        <f t="shared" si="44"/>
        <v>1.789839188404585E-3</v>
      </c>
    </row>
    <row r="186" spans="1:16" x14ac:dyDescent="0.4">
      <c r="A186" s="7">
        <f t="shared" si="41"/>
        <v>44132</v>
      </c>
      <c r="B186" s="6"/>
      <c r="C186" s="6"/>
      <c r="D186" s="8">
        <f t="shared" si="39"/>
        <v>1322.3088031370189</v>
      </c>
      <c r="E186" s="8">
        <f t="shared" si="37"/>
        <v>1983.4631861690673</v>
      </c>
      <c r="F186" s="8">
        <f t="shared" si="40"/>
        <v>3966.918830299102</v>
      </c>
      <c r="G186" s="9">
        <f t="shared" si="34"/>
        <v>134</v>
      </c>
      <c r="H186" s="6"/>
      <c r="I186" s="8">
        <f t="shared" si="38"/>
        <v>1322.3088031370189</v>
      </c>
      <c r="J186" s="8">
        <f t="shared" si="42"/>
        <v>1.2602568494912703E-4</v>
      </c>
      <c r="K186" s="6"/>
      <c r="L186" s="8">
        <f t="shared" si="35"/>
        <v>1983.4631861690673</v>
      </c>
      <c r="M186" s="8">
        <f t="shared" si="43"/>
        <v>1.9608456250352901E-4</v>
      </c>
      <c r="N186" s="6"/>
      <c r="O186" s="8">
        <f t="shared" si="36"/>
        <v>3966.918830299102</v>
      </c>
      <c r="P186" s="8">
        <f t="shared" si="44"/>
        <v>1.5491122258026735E-3</v>
      </c>
    </row>
    <row r="187" spans="1:16" x14ac:dyDescent="0.4">
      <c r="A187" s="7">
        <f t="shared" si="41"/>
        <v>44133</v>
      </c>
      <c r="B187" s="6"/>
      <c r="C187" s="6"/>
      <c r="D187" s="8">
        <f t="shared" si="39"/>
        <v>1322.3089119471151</v>
      </c>
      <c r="E187" s="8">
        <f t="shared" si="37"/>
        <v>1983.4633549736532</v>
      </c>
      <c r="F187" s="8">
        <f t="shared" si="40"/>
        <v>3966.920171061126</v>
      </c>
      <c r="G187" s="9">
        <f t="shared" si="34"/>
        <v>135</v>
      </c>
      <c r="H187" s="6"/>
      <c r="I187" s="8">
        <f t="shared" si="38"/>
        <v>1322.3089119471151</v>
      </c>
      <c r="J187" s="8">
        <f t="shared" si="42"/>
        <v>1.0881009620788973E-4</v>
      </c>
      <c r="K187" s="6"/>
      <c r="L187" s="8">
        <f t="shared" si="35"/>
        <v>1983.4633549736532</v>
      </c>
      <c r="M187" s="8">
        <f t="shared" si="43"/>
        <v>1.688045858827536E-4</v>
      </c>
      <c r="N187" s="6"/>
      <c r="O187" s="8">
        <f t="shared" si="36"/>
        <v>3966.920171061126</v>
      </c>
      <c r="P187" s="8">
        <f t="shared" si="44"/>
        <v>1.3407620240286633E-3</v>
      </c>
    </row>
    <row r="188" spans="1:16" x14ac:dyDescent="0.4">
      <c r="A188" s="7">
        <f t="shared" si="41"/>
        <v>44134</v>
      </c>
      <c r="B188" s="6"/>
      <c r="C188" s="6"/>
      <c r="D188" s="8">
        <f t="shared" si="39"/>
        <v>1322.3090058933356</v>
      </c>
      <c r="E188" s="8">
        <f t="shared" si="37"/>
        <v>1983.4635002935452</v>
      </c>
      <c r="F188" s="8">
        <f t="shared" si="40"/>
        <v>3966.9213314952121</v>
      </c>
      <c r="G188" s="9">
        <f t="shared" si="34"/>
        <v>136</v>
      </c>
      <c r="H188" s="6"/>
      <c r="I188" s="8">
        <f t="shared" si="38"/>
        <v>1322.3090058933356</v>
      </c>
      <c r="J188" s="8">
        <f t="shared" si="42"/>
        <v>9.394622043146228E-5</v>
      </c>
      <c r="K188" s="6"/>
      <c r="L188" s="8">
        <f t="shared" si="35"/>
        <v>1983.4635002935452</v>
      </c>
      <c r="M188" s="8">
        <f t="shared" si="43"/>
        <v>1.4531989199895179E-4</v>
      </c>
      <c r="N188" s="6"/>
      <c r="O188" s="8">
        <f t="shared" si="36"/>
        <v>3966.9213314952121</v>
      </c>
      <c r="P188" s="8">
        <f t="shared" si="44"/>
        <v>1.1604340861595119E-3</v>
      </c>
    </row>
    <row r="189" spans="1:16" x14ac:dyDescent="0.4">
      <c r="A189" s="7">
        <f t="shared" si="41"/>
        <v>44135</v>
      </c>
      <c r="B189" s="6"/>
      <c r="C189" s="6"/>
      <c r="D189" s="8">
        <f t="shared" si="39"/>
        <v>1322.3090870061405</v>
      </c>
      <c r="E189" s="8">
        <f t="shared" si="37"/>
        <v>1983.4636253960148</v>
      </c>
      <c r="F189" s="8">
        <f t="shared" si="40"/>
        <v>3966.9223358547702</v>
      </c>
      <c r="G189" s="9">
        <f t="shared" si="34"/>
        <v>137</v>
      </c>
      <c r="H189" s="6"/>
      <c r="I189" s="8">
        <f t="shared" si="38"/>
        <v>1322.3090870061405</v>
      </c>
      <c r="J189" s="8">
        <f t="shared" si="42"/>
        <v>8.1112804991789744E-5</v>
      </c>
      <c r="K189" s="6"/>
      <c r="L189" s="8">
        <f t="shared" si="35"/>
        <v>1983.4636253960148</v>
      </c>
      <c r="M189" s="8">
        <f t="shared" si="43"/>
        <v>1.2510246961028315E-4</v>
      </c>
      <c r="N189" s="6"/>
      <c r="O189" s="8">
        <f t="shared" si="36"/>
        <v>3966.9223358547702</v>
      </c>
      <c r="P189" s="8">
        <f t="shared" si="44"/>
        <v>1.0043595580100373E-3</v>
      </c>
    </row>
    <row r="190" spans="1:16" x14ac:dyDescent="0.4">
      <c r="A190" s="1"/>
      <c r="D190" s="3"/>
      <c r="E190" s="3"/>
      <c r="F190" s="3"/>
      <c r="I190" s="3"/>
      <c r="J190" s="3"/>
      <c r="M190" s="3"/>
      <c r="P190" s="3"/>
    </row>
  </sheetData>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65059-B754-4C61-A872-9700E9513D12}">
  <dimension ref="A1:R190"/>
  <sheetViews>
    <sheetView zoomScaleNormal="100" workbookViewId="0">
      <selection activeCell="P24" sqref="P24"/>
    </sheetView>
  </sheetViews>
  <sheetFormatPr defaultRowHeight="18.75" x14ac:dyDescent="0.4"/>
  <cols>
    <col min="1" max="1" width="9" customWidth="1"/>
    <col min="7" max="7" width="6.625" customWidth="1"/>
    <col min="11" max="11" width="6.625" customWidth="1"/>
    <col min="14" max="14" width="6.625" customWidth="1"/>
  </cols>
  <sheetData>
    <row r="1" spans="1:1" ht="24" x14ac:dyDescent="0.5">
      <c r="A1" s="5" t="s">
        <v>50</v>
      </c>
    </row>
    <row r="25" spans="1:16" x14ac:dyDescent="0.4">
      <c r="A25" t="s">
        <v>61</v>
      </c>
    </row>
    <row r="26" spans="1:16" x14ac:dyDescent="0.4">
      <c r="A26" t="s">
        <v>59</v>
      </c>
    </row>
    <row r="27" spans="1:16" x14ac:dyDescent="0.4">
      <c r="A27" t="s">
        <v>58</v>
      </c>
    </row>
    <row r="31" spans="1:16" x14ac:dyDescent="0.4">
      <c r="G31" s="15" t="s">
        <v>42</v>
      </c>
      <c r="H31" s="15"/>
      <c r="I31" s="15"/>
      <c r="J31" s="15"/>
      <c r="K31" s="15"/>
      <c r="L31" s="15"/>
      <c r="M31" s="15"/>
      <c r="N31" s="15"/>
      <c r="O31" s="15"/>
      <c r="P31" s="15"/>
    </row>
    <row r="32" spans="1:16" x14ac:dyDescent="0.4">
      <c r="A32" t="s">
        <v>49</v>
      </c>
      <c r="D32" s="4">
        <v>8824394</v>
      </c>
      <c r="G32" t="s">
        <v>63</v>
      </c>
      <c r="K32" t="s">
        <v>64</v>
      </c>
      <c r="N32" t="s">
        <v>65</v>
      </c>
    </row>
    <row r="33" spans="1:16" x14ac:dyDescent="0.4">
      <c r="A33" t="s">
        <v>47</v>
      </c>
      <c r="G33" s="2" t="s">
        <v>9</v>
      </c>
      <c r="H33">
        <v>10</v>
      </c>
    </row>
    <row r="34" spans="1:16" x14ac:dyDescent="0.4">
      <c r="A34" s="13" t="s">
        <v>24</v>
      </c>
      <c r="B34" s="13" t="s">
        <v>27</v>
      </c>
      <c r="C34" s="13" t="s">
        <v>26</v>
      </c>
      <c r="D34" s="13" t="s">
        <v>25</v>
      </c>
      <c r="G34" s="2" t="s">
        <v>3</v>
      </c>
      <c r="H34">
        <f>SUM(H54:H63)</f>
        <v>0.90983363042186571</v>
      </c>
      <c r="K34" s="16" t="s">
        <v>67</v>
      </c>
      <c r="L34" s="16"/>
      <c r="M34" s="16"/>
      <c r="N34" s="16"/>
      <c r="O34" s="16"/>
      <c r="P34" s="16"/>
    </row>
    <row r="35" spans="1:16" x14ac:dyDescent="0.4">
      <c r="A35" s="17">
        <v>2E-3</v>
      </c>
      <c r="B35" s="18">
        <f t="shared" ref="B35:B42" si="0">$D$32*A35</f>
        <v>17648.788</v>
      </c>
      <c r="C35" s="19">
        <v>0.05</v>
      </c>
      <c r="D35" s="20">
        <f t="shared" ref="D35:D41" si="1">B35*C35</f>
        <v>882.43940000000009</v>
      </c>
      <c r="G35" s="2" t="s">
        <v>4</v>
      </c>
      <c r="H35">
        <f>SUM(H64:H73)</f>
        <v>0.18661146863269817</v>
      </c>
      <c r="K35" s="16" t="s">
        <v>68</v>
      </c>
      <c r="L35" s="16"/>
      <c r="M35" s="16"/>
      <c r="N35" s="16"/>
      <c r="O35" s="16"/>
      <c r="P35" s="16"/>
    </row>
    <row r="36" spans="1:16" x14ac:dyDescent="0.4">
      <c r="A36" s="17">
        <v>1E-3</v>
      </c>
      <c r="B36" s="18">
        <f t="shared" si="0"/>
        <v>8824.3940000000002</v>
      </c>
      <c r="C36" s="19">
        <v>0.05</v>
      </c>
      <c r="D36" s="20">
        <f t="shared" si="1"/>
        <v>441.21970000000005</v>
      </c>
      <c r="G36" s="2" t="s">
        <v>5</v>
      </c>
      <c r="H36">
        <f>SUM(H74:H83)</f>
        <v>4.5350302611141771E-2</v>
      </c>
      <c r="K36" s="16" t="s">
        <v>66</v>
      </c>
      <c r="L36" s="16"/>
      <c r="M36" s="16"/>
      <c r="N36" s="16"/>
      <c r="O36" s="16"/>
      <c r="P36" s="16"/>
    </row>
    <row r="37" spans="1:16" x14ac:dyDescent="0.4">
      <c r="A37" s="17">
        <v>8.0000000000000004E-4</v>
      </c>
      <c r="B37" s="18">
        <f t="shared" si="0"/>
        <v>7059.5152000000007</v>
      </c>
      <c r="C37" s="19">
        <v>0.05</v>
      </c>
      <c r="D37" s="20">
        <f t="shared" si="1"/>
        <v>352.97576000000004</v>
      </c>
      <c r="G37" t="s">
        <v>6</v>
      </c>
      <c r="H37">
        <f>((H36-H35)/(H35-H34))^(1/H33)</f>
        <v>0.84932734345564986</v>
      </c>
      <c r="K37" s="16" t="s">
        <v>69</v>
      </c>
      <c r="L37" s="16"/>
      <c r="M37" s="16"/>
      <c r="N37" s="16"/>
      <c r="O37" s="16"/>
      <c r="P37" s="16"/>
    </row>
    <row r="38" spans="1:16" x14ac:dyDescent="0.4">
      <c r="A38" s="17">
        <v>5.0000000000000001E-4</v>
      </c>
      <c r="B38" s="18">
        <f t="shared" si="0"/>
        <v>4412.1970000000001</v>
      </c>
      <c r="C38" s="19">
        <v>0.05</v>
      </c>
      <c r="D38" s="20">
        <f t="shared" si="1"/>
        <v>220.60985000000002</v>
      </c>
      <c r="G38" t="s">
        <v>7</v>
      </c>
      <c r="H38">
        <f>(H34-H35)*(H37-1)/((H37^H33-1)^2)</f>
        <v>-0.16829137791529009</v>
      </c>
    </row>
    <row r="39" spans="1:16" x14ac:dyDescent="0.4">
      <c r="A39" s="17">
        <v>4.0000000000000002E-4</v>
      </c>
      <c r="B39" s="18">
        <f t="shared" si="0"/>
        <v>3529.7576000000004</v>
      </c>
      <c r="C39" s="19">
        <v>0.05</v>
      </c>
      <c r="D39" s="20">
        <f t="shared" si="1"/>
        <v>176.48788000000002</v>
      </c>
      <c r="G39" t="s">
        <v>8</v>
      </c>
      <c r="H39">
        <f>(H34+(H34-H35)/(H37^H33-1))/H33</f>
        <v>1.1061549291085937E-3</v>
      </c>
    </row>
    <row r="40" spans="1:16" x14ac:dyDescent="0.4">
      <c r="A40" s="17">
        <v>2.9999999999999997E-4</v>
      </c>
      <c r="B40" s="18">
        <f t="shared" si="0"/>
        <v>2647.3181999999997</v>
      </c>
      <c r="C40" s="19">
        <v>0.05</v>
      </c>
      <c r="D40" s="20">
        <f t="shared" si="1"/>
        <v>132.36590999999999</v>
      </c>
      <c r="G40" s="22" t="s">
        <v>15</v>
      </c>
      <c r="H40" s="22">
        <f>1/H39</f>
        <v>904.03249462158101</v>
      </c>
      <c r="I40" s="22"/>
      <c r="J40" s="22"/>
      <c r="K40" s="22" t="s">
        <v>15</v>
      </c>
      <c r="L40" s="22">
        <f>$H40*L44</f>
        <v>1356.0487419323715</v>
      </c>
      <c r="M40" s="22"/>
      <c r="N40" s="22" t="s">
        <v>15</v>
      </c>
      <c r="O40" s="22">
        <f>$H40*O44</f>
        <v>2712.097483864743</v>
      </c>
    </row>
    <row r="41" spans="1:16" x14ac:dyDescent="0.4">
      <c r="A41" s="17">
        <v>2.0000000000000001E-4</v>
      </c>
      <c r="B41" s="18">
        <f t="shared" si="0"/>
        <v>1764.8788000000002</v>
      </c>
      <c r="C41" s="19">
        <v>0.05</v>
      </c>
      <c r="D41" s="20">
        <f t="shared" si="1"/>
        <v>88.243940000000009</v>
      </c>
      <c r="G41" t="s">
        <v>16</v>
      </c>
      <c r="H41">
        <f>-H38*H40</f>
        <v>152.14087420006294</v>
      </c>
      <c r="K41" t="s">
        <v>16</v>
      </c>
      <c r="L41">
        <f>L44*(1+$H41)-1</f>
        <v>228.71131130009439</v>
      </c>
      <c r="N41" t="s">
        <v>16</v>
      </c>
      <c r="O41">
        <f>O44*(1+$H41)-1</f>
        <v>458.42262260018879</v>
      </c>
    </row>
    <row r="42" spans="1:16" x14ac:dyDescent="0.4">
      <c r="A42" s="17">
        <v>1E-4</v>
      </c>
      <c r="B42" s="18">
        <f t="shared" si="0"/>
        <v>882.43940000000009</v>
      </c>
      <c r="C42" s="19">
        <v>0.05</v>
      </c>
      <c r="D42" s="20">
        <f t="shared" ref="D42" si="2">B42*C42</f>
        <v>44.121970000000005</v>
      </c>
      <c r="G42" t="s">
        <v>14</v>
      </c>
      <c r="H42">
        <f>-LN(H37)</f>
        <v>0.16331060342931353</v>
      </c>
      <c r="K42" t="s">
        <v>14</v>
      </c>
      <c r="L42">
        <f>(LN(L41)-LN(L40/$H$44-1))/L43</f>
        <v>0.16330824474783079</v>
      </c>
      <c r="N42" t="s">
        <v>14</v>
      </c>
      <c r="O42">
        <f>(LN(O41)-LN(O40/$H$44-1))/O43</f>
        <v>0.15571218166148876</v>
      </c>
    </row>
    <row r="43" spans="1:16" x14ac:dyDescent="0.4">
      <c r="K43" t="s">
        <v>22</v>
      </c>
      <c r="L43">
        <f>3*$H$33-1</f>
        <v>29</v>
      </c>
      <c r="N43" t="s">
        <v>22</v>
      </c>
      <c r="O43">
        <f>3*$H$33-1</f>
        <v>29</v>
      </c>
    </row>
    <row r="44" spans="1:16" x14ac:dyDescent="0.4">
      <c r="G44" s="2" t="s">
        <v>62</v>
      </c>
      <c r="H44" s="23">
        <v>451</v>
      </c>
      <c r="K44" t="s">
        <v>23</v>
      </c>
      <c r="L44">
        <v>1.5</v>
      </c>
      <c r="N44" t="s">
        <v>23</v>
      </c>
      <c r="O44">
        <v>3</v>
      </c>
    </row>
    <row r="45" spans="1:16" x14ac:dyDescent="0.4">
      <c r="H45" s="3"/>
    </row>
    <row r="46" spans="1:16" x14ac:dyDescent="0.4">
      <c r="A46" t="s">
        <v>21</v>
      </c>
    </row>
    <row r="47" spans="1:16" x14ac:dyDescent="0.4">
      <c r="A47" s="7">
        <v>43998</v>
      </c>
      <c r="B47" s="6">
        <v>3</v>
      </c>
    </row>
    <row r="48" spans="1:16" x14ac:dyDescent="0.4">
      <c r="A48" s="7">
        <v>43999</v>
      </c>
      <c r="B48" s="6">
        <v>4</v>
      </c>
    </row>
    <row r="51" spans="1:16" x14ac:dyDescent="0.4">
      <c r="A51" s="13" t="s">
        <v>0</v>
      </c>
      <c r="B51" s="13" t="s">
        <v>1</v>
      </c>
      <c r="C51" s="13" t="s">
        <v>48</v>
      </c>
      <c r="D51" s="13" t="s">
        <v>53</v>
      </c>
      <c r="E51" s="13" t="s">
        <v>56</v>
      </c>
      <c r="F51" s="13" t="s">
        <v>55</v>
      </c>
      <c r="G51" s="14" t="s">
        <v>22</v>
      </c>
      <c r="H51" s="14" t="s">
        <v>13</v>
      </c>
      <c r="I51" s="14" t="s">
        <v>10</v>
      </c>
      <c r="J51" s="14" t="s">
        <v>52</v>
      </c>
      <c r="K51" s="14"/>
      <c r="L51" s="14" t="s">
        <v>17</v>
      </c>
      <c r="M51" s="14" t="s">
        <v>52</v>
      </c>
      <c r="N51" s="14"/>
      <c r="O51" s="14" t="s">
        <v>20</v>
      </c>
      <c r="P51" s="14" t="s">
        <v>52</v>
      </c>
    </row>
    <row r="52" spans="1:16" x14ac:dyDescent="0.4">
      <c r="A52" s="7">
        <v>43998</v>
      </c>
      <c r="B52" s="6">
        <v>3</v>
      </c>
      <c r="C52" s="9"/>
      <c r="D52" s="9"/>
      <c r="E52" s="9"/>
      <c r="F52" s="9"/>
      <c r="G52" s="21"/>
      <c r="H52" s="21"/>
      <c r="I52" s="21"/>
      <c r="J52" s="21"/>
      <c r="K52" s="21"/>
      <c r="L52" s="21"/>
      <c r="M52" s="21"/>
      <c r="N52" s="21"/>
      <c r="O52" s="21"/>
      <c r="P52" s="21"/>
    </row>
    <row r="53" spans="1:16" x14ac:dyDescent="0.4">
      <c r="A53" s="7">
        <v>43999</v>
      </c>
      <c r="B53" s="6">
        <v>4</v>
      </c>
      <c r="C53" s="6"/>
      <c r="D53" s="9"/>
      <c r="E53" s="9"/>
      <c r="F53" s="9"/>
      <c r="G53" s="21"/>
      <c r="H53" s="21"/>
      <c r="I53" s="21"/>
      <c r="J53" s="21"/>
      <c r="K53" s="21"/>
      <c r="L53" s="21"/>
      <c r="M53" s="21"/>
      <c r="N53" s="21"/>
      <c r="O53" s="21"/>
      <c r="P53" s="21"/>
    </row>
    <row r="54" spans="1:16" x14ac:dyDescent="0.4">
      <c r="A54" s="7">
        <v>44000</v>
      </c>
      <c r="B54" s="6">
        <v>4</v>
      </c>
      <c r="C54" s="6">
        <f>B54</f>
        <v>4</v>
      </c>
      <c r="D54" s="8">
        <f>I54</f>
        <v>5.9032736971355844</v>
      </c>
      <c r="E54" s="8">
        <f t="shared" ref="E54:E85" si="3">L54</f>
        <v>5.9032736971355853</v>
      </c>
      <c r="F54" s="8">
        <f>O54</f>
        <v>5.9032736971355853</v>
      </c>
      <c r="G54" s="10">
        <v>0</v>
      </c>
      <c r="H54" s="21">
        <f>1/C54</f>
        <v>0.25</v>
      </c>
      <c r="I54" s="8">
        <f t="shared" ref="I54:I85" si="4">$H$40/(1+$H$41*EXP(-$H$42*G54))</f>
        <v>5.9032736971355844</v>
      </c>
      <c r="J54" s="8"/>
      <c r="K54" s="6"/>
      <c r="L54" s="8">
        <f>L$40/(1+L$41*EXP(-L$42*$G54))</f>
        <v>5.9032736971355853</v>
      </c>
      <c r="M54" s="6"/>
      <c r="N54" s="6"/>
      <c r="O54" s="8">
        <f>O$40/(1+O$41*EXP(-O$42*$G54))</f>
        <v>5.9032736971355853</v>
      </c>
      <c r="P54" s="6"/>
    </row>
    <row r="55" spans="1:16" x14ac:dyDescent="0.4">
      <c r="A55" s="7">
        <f>A54+1</f>
        <v>44001</v>
      </c>
      <c r="B55" s="6">
        <v>2</v>
      </c>
      <c r="C55" s="6">
        <f t="shared" ref="C55:C57" si="5">C54+B55</f>
        <v>6</v>
      </c>
      <c r="D55" s="8">
        <f t="shared" ref="D55:D118" si="6">I55</f>
        <v>6.9424858987643754</v>
      </c>
      <c r="E55" s="8">
        <f t="shared" si="3"/>
        <v>6.9451483174252511</v>
      </c>
      <c r="F55" s="8">
        <f t="shared" ref="F55:F118" si="7">O55</f>
        <v>6.8953865170505875</v>
      </c>
      <c r="G55" s="10">
        <f>G54+1</f>
        <v>1</v>
      </c>
      <c r="H55" s="21">
        <f t="shared" ref="H55:H83" si="8">1/C55</f>
        <v>0.16666666666666666</v>
      </c>
      <c r="I55" s="8">
        <f t="shared" si="4"/>
        <v>6.9424858987643754</v>
      </c>
      <c r="J55" s="8">
        <f>I55-I54</f>
        <v>1.039212201628791</v>
      </c>
      <c r="K55" s="6"/>
      <c r="L55" s="8">
        <f t="shared" ref="L55:L118" si="9">L$40/(1+L$41*EXP(-L$42*$G55))</f>
        <v>6.9451483174252511</v>
      </c>
      <c r="M55" s="8">
        <f>L55-L54</f>
        <v>1.0418746202896658</v>
      </c>
      <c r="N55" s="6"/>
      <c r="O55" s="8">
        <f t="shared" ref="O55:O118" si="10">O$40/(1+O$41*EXP(-O$42*$G55))</f>
        <v>6.8953865170505875</v>
      </c>
      <c r="P55" s="8">
        <f>O55-O54</f>
        <v>0.99211281991500222</v>
      </c>
    </row>
    <row r="56" spans="1:16" x14ac:dyDescent="0.4">
      <c r="A56" s="7">
        <f t="shared" ref="A56:A119" si="11">A55+1</f>
        <v>44002</v>
      </c>
      <c r="B56" s="6">
        <v>6</v>
      </c>
      <c r="C56" s="6">
        <f t="shared" si="5"/>
        <v>12</v>
      </c>
      <c r="D56" s="8">
        <f t="shared" si="6"/>
        <v>8.1629782548414997</v>
      </c>
      <c r="E56" s="8">
        <f t="shared" si="3"/>
        <v>8.1697917458903522</v>
      </c>
      <c r="F56" s="8">
        <f t="shared" si="7"/>
        <v>8.0537390573193495</v>
      </c>
      <c r="G56" s="10">
        <f t="shared" ref="G56:G83" si="12">G55+1</f>
        <v>2</v>
      </c>
      <c r="H56" s="21">
        <f t="shared" si="8"/>
        <v>8.3333333333333329E-2</v>
      </c>
      <c r="I56" s="8">
        <f t="shared" si="4"/>
        <v>8.1629782548414997</v>
      </c>
      <c r="J56" s="8">
        <f t="shared" ref="J56:J119" si="13">I56-I55</f>
        <v>1.2204923560771244</v>
      </c>
      <c r="K56" s="6"/>
      <c r="L56" s="8">
        <f t="shared" si="9"/>
        <v>8.1697917458903522</v>
      </c>
      <c r="M56" s="8">
        <f t="shared" ref="M56:M119" si="14">L56-L55</f>
        <v>1.2246434284651011</v>
      </c>
      <c r="N56" s="6"/>
      <c r="O56" s="8">
        <f t="shared" si="10"/>
        <v>8.0537390573193495</v>
      </c>
      <c r="P56" s="8">
        <f t="shared" ref="P56:P119" si="15">O56-O55</f>
        <v>1.158352540268762</v>
      </c>
    </row>
    <row r="57" spans="1:16" x14ac:dyDescent="0.4">
      <c r="A57" s="7">
        <f t="shared" si="11"/>
        <v>44003</v>
      </c>
      <c r="B57" s="6">
        <v>3</v>
      </c>
      <c r="C57" s="6">
        <f t="shared" si="5"/>
        <v>15</v>
      </c>
      <c r="D57" s="8">
        <f t="shared" si="6"/>
        <v>9.5957386750882865</v>
      </c>
      <c r="E57" s="8">
        <f t="shared" si="3"/>
        <v>9.6088394816913478</v>
      </c>
      <c r="F57" s="8">
        <f t="shared" si="7"/>
        <v>9.406006068365615</v>
      </c>
      <c r="G57" s="10">
        <f t="shared" si="12"/>
        <v>3</v>
      </c>
      <c r="H57" s="21">
        <f t="shared" si="8"/>
        <v>6.6666666666666666E-2</v>
      </c>
      <c r="I57" s="8">
        <f t="shared" si="4"/>
        <v>9.5957386750882865</v>
      </c>
      <c r="J57" s="8">
        <f t="shared" si="13"/>
        <v>1.4327604202467867</v>
      </c>
      <c r="K57" s="6"/>
      <c r="L57" s="8">
        <f t="shared" si="9"/>
        <v>9.6088394816913478</v>
      </c>
      <c r="M57" s="8">
        <f t="shared" si="14"/>
        <v>1.4390477358009957</v>
      </c>
      <c r="N57" s="6"/>
      <c r="O57" s="8">
        <f t="shared" si="10"/>
        <v>9.406006068365615</v>
      </c>
      <c r="P57" s="8">
        <f t="shared" si="15"/>
        <v>1.3522670110462656</v>
      </c>
    </row>
    <row r="58" spans="1:16" x14ac:dyDescent="0.4">
      <c r="A58" s="7">
        <f t="shared" si="11"/>
        <v>44004</v>
      </c>
      <c r="B58" s="6">
        <v>0</v>
      </c>
      <c r="C58" s="6">
        <f t="shared" ref="C58:C83" si="16">C57+B58</f>
        <v>15</v>
      </c>
      <c r="D58" s="8">
        <f t="shared" si="6"/>
        <v>11.276810751464181</v>
      </c>
      <c r="E58" s="8">
        <f t="shared" si="3"/>
        <v>11.299239820977714</v>
      </c>
      <c r="F58" s="8">
        <f t="shared" si="7"/>
        <v>10.984403797847305</v>
      </c>
      <c r="G58" s="10">
        <f t="shared" si="12"/>
        <v>4</v>
      </c>
      <c r="H58" s="21">
        <f t="shared" si="8"/>
        <v>6.6666666666666666E-2</v>
      </c>
      <c r="I58" s="8">
        <f t="shared" si="4"/>
        <v>11.276810751464181</v>
      </c>
      <c r="J58" s="8">
        <f t="shared" si="13"/>
        <v>1.6810720763758944</v>
      </c>
      <c r="K58" s="6"/>
      <c r="L58" s="8">
        <f t="shared" si="9"/>
        <v>11.299239820977714</v>
      </c>
      <c r="M58" s="8">
        <f t="shared" si="14"/>
        <v>1.6904003392863665</v>
      </c>
      <c r="N58" s="6"/>
      <c r="O58" s="8">
        <f t="shared" si="10"/>
        <v>10.984403797847305</v>
      </c>
      <c r="P58" s="8">
        <f t="shared" si="15"/>
        <v>1.57839772948169</v>
      </c>
    </row>
    <row r="59" spans="1:16" x14ac:dyDescent="0.4">
      <c r="A59" s="7">
        <f t="shared" si="11"/>
        <v>44005</v>
      </c>
      <c r="B59" s="6">
        <v>0</v>
      </c>
      <c r="C59" s="6">
        <f t="shared" si="16"/>
        <v>15</v>
      </c>
      <c r="D59" s="8">
        <f t="shared" si="6"/>
        <v>13.24802680000948</v>
      </c>
      <c r="E59" s="8">
        <f t="shared" si="3"/>
        <v>13.284083776432432</v>
      </c>
      <c r="F59" s="8">
        <f t="shared" si="7"/>
        <v>12.826411394900475</v>
      </c>
      <c r="G59" s="10">
        <f t="shared" si="12"/>
        <v>5</v>
      </c>
      <c r="H59" s="21">
        <f t="shared" si="8"/>
        <v>6.6666666666666666E-2</v>
      </c>
      <c r="I59" s="8">
        <f t="shared" si="4"/>
        <v>13.24802680000948</v>
      </c>
      <c r="J59" s="8">
        <f t="shared" si="13"/>
        <v>1.9712160485452994</v>
      </c>
      <c r="K59" s="6"/>
      <c r="L59" s="8">
        <f t="shared" si="9"/>
        <v>13.284083776432432</v>
      </c>
      <c r="M59" s="8">
        <f t="shared" si="14"/>
        <v>1.9848439554547177</v>
      </c>
      <c r="N59" s="6"/>
      <c r="O59" s="8">
        <f t="shared" si="10"/>
        <v>12.826411394900475</v>
      </c>
      <c r="P59" s="8">
        <f t="shared" si="15"/>
        <v>1.8420075970531702</v>
      </c>
    </row>
    <row r="60" spans="1:16" x14ac:dyDescent="0.4">
      <c r="A60" s="7">
        <f t="shared" si="11"/>
        <v>44006</v>
      </c>
      <c r="B60" s="6">
        <v>2</v>
      </c>
      <c r="C60" s="6">
        <f t="shared" si="16"/>
        <v>17</v>
      </c>
      <c r="D60" s="8">
        <f t="shared" si="6"/>
        <v>15.557811782497291</v>
      </c>
      <c r="E60" s="8">
        <f t="shared" si="3"/>
        <v>15.613540629975498</v>
      </c>
      <c r="F60" s="8">
        <f t="shared" si="7"/>
        <v>14.975598199324381</v>
      </c>
      <c r="G60" s="10">
        <f t="shared" si="12"/>
        <v>6</v>
      </c>
      <c r="H60" s="21">
        <f t="shared" si="8"/>
        <v>5.8823529411764705E-2</v>
      </c>
      <c r="I60" s="8">
        <f t="shared" si="4"/>
        <v>15.557811782497291</v>
      </c>
      <c r="J60" s="8">
        <f t="shared" si="13"/>
        <v>2.3097849824878107</v>
      </c>
      <c r="K60" s="6"/>
      <c r="L60" s="8">
        <f t="shared" si="9"/>
        <v>15.613540629975498</v>
      </c>
      <c r="M60" s="8">
        <f t="shared" si="14"/>
        <v>2.329456853543066</v>
      </c>
      <c r="N60" s="6"/>
      <c r="O60" s="8">
        <f t="shared" si="10"/>
        <v>14.975598199324381</v>
      </c>
      <c r="P60" s="8">
        <f t="shared" si="15"/>
        <v>2.1491868044239055</v>
      </c>
    </row>
    <row r="61" spans="1:16" x14ac:dyDescent="0.4">
      <c r="A61" s="7">
        <f t="shared" si="11"/>
        <v>44007</v>
      </c>
      <c r="B61" s="6">
        <v>1</v>
      </c>
      <c r="C61" s="6">
        <f t="shared" si="16"/>
        <v>18</v>
      </c>
      <c r="D61" s="8">
        <f t="shared" si="6"/>
        <v>18.262050313100417</v>
      </c>
      <c r="E61" s="8">
        <f t="shared" si="3"/>
        <v>18.34590294648104</v>
      </c>
      <c r="F61" s="8">
        <f t="shared" si="7"/>
        <v>17.482569229875061</v>
      </c>
      <c r="G61" s="10">
        <f t="shared" si="12"/>
        <v>7</v>
      </c>
      <c r="H61" s="21">
        <f t="shared" si="8"/>
        <v>5.5555555555555552E-2</v>
      </c>
      <c r="I61" s="8">
        <f t="shared" si="4"/>
        <v>18.262050313100417</v>
      </c>
      <c r="J61" s="8">
        <f t="shared" si="13"/>
        <v>2.704238530603126</v>
      </c>
      <c r="K61" s="6"/>
      <c r="L61" s="8">
        <f t="shared" si="9"/>
        <v>18.34590294648104</v>
      </c>
      <c r="M61" s="8">
        <f t="shared" si="14"/>
        <v>2.732362316505542</v>
      </c>
      <c r="N61" s="6"/>
      <c r="O61" s="8">
        <f t="shared" si="10"/>
        <v>17.482569229875061</v>
      </c>
      <c r="P61" s="8">
        <f t="shared" si="15"/>
        <v>2.5069710305506803</v>
      </c>
    </row>
    <row r="62" spans="1:16" x14ac:dyDescent="0.4">
      <c r="A62" s="7">
        <f t="shared" si="11"/>
        <v>44008</v>
      </c>
      <c r="B62" s="6">
        <v>2</v>
      </c>
      <c r="C62" s="6">
        <f t="shared" si="16"/>
        <v>20</v>
      </c>
      <c r="D62" s="8">
        <f t="shared" si="6"/>
        <v>21.425001165099346</v>
      </c>
      <c r="E62" s="8">
        <f t="shared" si="3"/>
        <v>21.548740491763805</v>
      </c>
      <c r="F62" s="8">
        <f t="shared" si="7"/>
        <v>20.406041356096605</v>
      </c>
      <c r="G62" s="10">
        <f t="shared" si="12"/>
        <v>8</v>
      </c>
      <c r="H62" s="21">
        <f t="shared" si="8"/>
        <v>0.05</v>
      </c>
      <c r="I62" s="8">
        <f t="shared" si="4"/>
        <v>21.425001165099346</v>
      </c>
      <c r="J62" s="8">
        <f t="shared" si="13"/>
        <v>3.1629508519989287</v>
      </c>
      <c r="K62" s="6"/>
      <c r="L62" s="8">
        <f t="shared" si="9"/>
        <v>21.548740491763805</v>
      </c>
      <c r="M62" s="8">
        <f t="shared" si="14"/>
        <v>3.2028375452827653</v>
      </c>
      <c r="N62" s="6"/>
      <c r="O62" s="8">
        <f t="shared" si="10"/>
        <v>20.406041356096605</v>
      </c>
      <c r="P62" s="8">
        <f t="shared" si="15"/>
        <v>2.9234721262215437</v>
      </c>
    </row>
    <row r="63" spans="1:16" x14ac:dyDescent="0.4">
      <c r="A63" s="7">
        <f t="shared" si="11"/>
        <v>44009</v>
      </c>
      <c r="B63" s="6">
        <v>2</v>
      </c>
      <c r="C63" s="6">
        <f t="shared" si="16"/>
        <v>22</v>
      </c>
      <c r="D63" s="8">
        <f t="shared" si="6"/>
        <v>25.120232873632585</v>
      </c>
      <c r="E63" s="8">
        <f t="shared" si="3"/>
        <v>25.300155789657342</v>
      </c>
      <c r="F63" s="8">
        <f t="shared" si="7"/>
        <v>23.814062207225707</v>
      </c>
      <c r="G63" s="10">
        <f t="shared" si="12"/>
        <v>9</v>
      </c>
      <c r="H63" s="21">
        <f t="shared" si="8"/>
        <v>4.5454545454545456E-2</v>
      </c>
      <c r="I63" s="8">
        <f t="shared" si="4"/>
        <v>25.120232873632585</v>
      </c>
      <c r="J63" s="8">
        <f t="shared" si="13"/>
        <v>3.6952317085332389</v>
      </c>
      <c r="K63" s="6"/>
      <c r="L63" s="8">
        <f t="shared" si="9"/>
        <v>25.300155789657342</v>
      </c>
      <c r="M63" s="8">
        <f t="shared" si="14"/>
        <v>3.7514152978935371</v>
      </c>
      <c r="N63" s="6"/>
      <c r="O63" s="8">
        <f t="shared" si="10"/>
        <v>23.814062207225707</v>
      </c>
      <c r="P63" s="8">
        <f t="shared" si="15"/>
        <v>3.4080208511291019</v>
      </c>
    </row>
    <row r="64" spans="1:16" x14ac:dyDescent="0.4">
      <c r="A64" s="7">
        <f t="shared" si="11"/>
        <v>44010</v>
      </c>
      <c r="B64" s="6">
        <v>5</v>
      </c>
      <c r="C64" s="6">
        <f t="shared" si="16"/>
        <v>27</v>
      </c>
      <c r="D64" s="8">
        <f t="shared" si="6"/>
        <v>29.4315394520785</v>
      </c>
      <c r="E64" s="8">
        <f t="shared" si="3"/>
        <v>29.690124244170807</v>
      </c>
      <c r="F64" s="8">
        <f t="shared" si="7"/>
        <v>27.785382545682172</v>
      </c>
      <c r="G64" s="11">
        <f t="shared" si="12"/>
        <v>10</v>
      </c>
      <c r="H64" s="21">
        <f t="shared" si="8"/>
        <v>3.7037037037037035E-2</v>
      </c>
      <c r="I64" s="8">
        <f t="shared" si="4"/>
        <v>29.4315394520785</v>
      </c>
      <c r="J64" s="8">
        <f t="shared" si="13"/>
        <v>4.3113065784459152</v>
      </c>
      <c r="K64" s="6"/>
      <c r="L64" s="8">
        <f t="shared" si="9"/>
        <v>29.690124244170807</v>
      </c>
      <c r="M64" s="8">
        <f t="shared" si="14"/>
        <v>4.3899684545134647</v>
      </c>
      <c r="N64" s="6"/>
      <c r="O64" s="8">
        <f t="shared" si="10"/>
        <v>27.785382545682172</v>
      </c>
      <c r="P64" s="8">
        <f t="shared" si="15"/>
        <v>3.971320338456465</v>
      </c>
    </row>
    <row r="65" spans="1:16" x14ac:dyDescent="0.4">
      <c r="A65" s="7">
        <f t="shared" si="11"/>
        <v>44011</v>
      </c>
      <c r="B65" s="6">
        <v>7</v>
      </c>
      <c r="C65" s="6">
        <f t="shared" si="16"/>
        <v>34</v>
      </c>
      <c r="D65" s="8">
        <f t="shared" si="6"/>
        <v>34.453776181160151</v>
      </c>
      <c r="E65" s="8">
        <f t="shared" si="3"/>
        <v>34.821887913217594</v>
      </c>
      <c r="F65" s="8">
        <f t="shared" si="7"/>
        <v>32.41099021833282</v>
      </c>
      <c r="G65" s="11">
        <f t="shared" si="12"/>
        <v>11</v>
      </c>
      <c r="H65" s="21">
        <f t="shared" si="8"/>
        <v>2.9411764705882353E-2</v>
      </c>
      <c r="I65" s="8">
        <f t="shared" si="4"/>
        <v>34.453776181160151</v>
      </c>
      <c r="J65" s="8">
        <f t="shared" si="13"/>
        <v>5.0222367290816514</v>
      </c>
      <c r="K65" s="6"/>
      <c r="L65" s="8">
        <f t="shared" si="9"/>
        <v>34.821887913217594</v>
      </c>
      <c r="M65" s="8">
        <f t="shared" si="14"/>
        <v>5.1317636690467872</v>
      </c>
      <c r="N65" s="6"/>
      <c r="O65" s="8">
        <f t="shared" si="10"/>
        <v>32.41099021833282</v>
      </c>
      <c r="P65" s="8">
        <f t="shared" si="15"/>
        <v>4.6256076726506485</v>
      </c>
    </row>
    <row r="66" spans="1:16" x14ac:dyDescent="0.4">
      <c r="A66" s="7">
        <f t="shared" si="11"/>
        <v>44012</v>
      </c>
      <c r="B66" s="6">
        <v>5</v>
      </c>
      <c r="C66" s="6">
        <f t="shared" si="16"/>
        <v>39</v>
      </c>
      <c r="D66" s="8">
        <f t="shared" si="6"/>
        <v>40.293531320159687</v>
      </c>
      <c r="E66" s="8">
        <f t="shared" si="3"/>
        <v>40.813353093286672</v>
      </c>
      <c r="F66" s="8">
        <f t="shared" si="7"/>
        <v>37.795809379917642</v>
      </c>
      <c r="G66" s="11">
        <f t="shared" si="12"/>
        <v>12</v>
      </c>
      <c r="H66" s="21">
        <f t="shared" si="8"/>
        <v>2.564102564102564E-2</v>
      </c>
      <c r="I66" s="8">
        <f t="shared" si="4"/>
        <v>40.293531320159687</v>
      </c>
      <c r="J66" s="8">
        <f t="shared" si="13"/>
        <v>5.8397551389995357</v>
      </c>
      <c r="K66" s="6"/>
      <c r="L66" s="8">
        <f t="shared" si="9"/>
        <v>40.813353093286672</v>
      </c>
      <c r="M66" s="8">
        <f t="shared" si="14"/>
        <v>5.9914651800690777</v>
      </c>
      <c r="N66" s="6"/>
      <c r="O66" s="8">
        <f t="shared" si="10"/>
        <v>37.795809379917642</v>
      </c>
      <c r="P66" s="8">
        <f t="shared" si="15"/>
        <v>5.3848191615848222</v>
      </c>
    </row>
    <row r="67" spans="1:16" x14ac:dyDescent="0.4">
      <c r="A67" s="7">
        <f t="shared" si="11"/>
        <v>44013</v>
      </c>
      <c r="B67" s="6">
        <v>10</v>
      </c>
      <c r="C67" s="6">
        <f t="shared" si="16"/>
        <v>49</v>
      </c>
      <c r="D67" s="8">
        <f t="shared" si="6"/>
        <v>47.069520241419653</v>
      </c>
      <c r="E67" s="8">
        <f t="shared" si="3"/>
        <v>47.798416752315184</v>
      </c>
      <c r="F67" s="8">
        <f t="shared" si="7"/>
        <v>44.060561795745052</v>
      </c>
      <c r="G67" s="11">
        <f t="shared" si="12"/>
        <v>13</v>
      </c>
      <c r="H67" s="21">
        <f t="shared" si="8"/>
        <v>2.0408163265306121E-2</v>
      </c>
      <c r="I67" s="8">
        <f t="shared" si="4"/>
        <v>47.069520241419653</v>
      </c>
      <c r="J67" s="8">
        <f t="shared" si="13"/>
        <v>6.775988921259966</v>
      </c>
      <c r="K67" s="6"/>
      <c r="L67" s="8">
        <f t="shared" si="9"/>
        <v>47.798416752315184</v>
      </c>
      <c r="M67" s="8">
        <f t="shared" si="14"/>
        <v>6.985063659028512</v>
      </c>
      <c r="N67" s="6"/>
      <c r="O67" s="8">
        <f t="shared" si="10"/>
        <v>44.060561795745052</v>
      </c>
      <c r="P67" s="8">
        <f t="shared" si="15"/>
        <v>6.2647524158274095</v>
      </c>
    </row>
    <row r="68" spans="1:16" x14ac:dyDescent="0.4">
      <c r="A68" s="7">
        <f t="shared" si="11"/>
        <v>44014</v>
      </c>
      <c r="B68" s="6">
        <v>8</v>
      </c>
      <c r="C68" s="6">
        <f t="shared" si="16"/>
        <v>57</v>
      </c>
      <c r="D68" s="8">
        <f t="shared" si="6"/>
        <v>54.912554459040152</v>
      </c>
      <c r="E68" s="8">
        <f t="shared" si="3"/>
        <v>55.928114529041736</v>
      </c>
      <c r="F68" s="8">
        <f t="shared" si="7"/>
        <v>51.343776840665043</v>
      </c>
      <c r="G68" s="11">
        <f t="shared" si="12"/>
        <v>14</v>
      </c>
      <c r="H68" s="21">
        <f t="shared" si="8"/>
        <v>1.7543859649122806E-2</v>
      </c>
      <c r="I68" s="8">
        <f t="shared" si="4"/>
        <v>54.912554459040152</v>
      </c>
      <c r="J68" s="8">
        <f t="shared" si="13"/>
        <v>7.8430342176204988</v>
      </c>
      <c r="K68" s="6"/>
      <c r="L68" s="8">
        <f t="shared" si="9"/>
        <v>55.928114529041736</v>
      </c>
      <c r="M68" s="8">
        <f t="shared" si="14"/>
        <v>8.1296977767265517</v>
      </c>
      <c r="N68" s="6"/>
      <c r="O68" s="8">
        <f t="shared" si="10"/>
        <v>51.343776840665043</v>
      </c>
      <c r="P68" s="8">
        <f t="shared" si="15"/>
        <v>7.2832150449199915</v>
      </c>
    </row>
    <row r="69" spans="1:16" x14ac:dyDescent="0.4">
      <c r="A69" s="7">
        <f t="shared" si="11"/>
        <v>44015</v>
      </c>
      <c r="B69" s="6">
        <v>11</v>
      </c>
      <c r="C69" s="6">
        <f t="shared" si="16"/>
        <v>68</v>
      </c>
      <c r="D69" s="8">
        <f t="shared" si="6"/>
        <v>63.964901119704798</v>
      </c>
      <c r="E69" s="8">
        <f t="shared" si="3"/>
        <v>65.371442879989601</v>
      </c>
      <c r="F69" s="8">
        <f t="shared" si="7"/>
        <v>59.803922299791338</v>
      </c>
      <c r="G69" s="11">
        <f t="shared" si="12"/>
        <v>15</v>
      </c>
      <c r="H69" s="21">
        <f t="shared" si="8"/>
        <v>1.4705882352941176E-2</v>
      </c>
      <c r="I69" s="8">
        <f t="shared" si="4"/>
        <v>63.964901119704798</v>
      </c>
      <c r="J69" s="8">
        <f t="shared" si="13"/>
        <v>9.0523466606646465</v>
      </c>
      <c r="K69" s="6"/>
      <c r="L69" s="8">
        <f t="shared" si="9"/>
        <v>65.371442879989601</v>
      </c>
      <c r="M69" s="8">
        <f t="shared" si="14"/>
        <v>9.4433283509478656</v>
      </c>
      <c r="N69" s="6"/>
      <c r="O69" s="8">
        <f t="shared" si="10"/>
        <v>59.803922299791338</v>
      </c>
      <c r="P69" s="8">
        <f t="shared" si="15"/>
        <v>8.460145459126295</v>
      </c>
    </row>
    <row r="70" spans="1:16" x14ac:dyDescent="0.4">
      <c r="A70" s="7">
        <f t="shared" si="11"/>
        <v>44016</v>
      </c>
      <c r="B70" s="6">
        <v>17</v>
      </c>
      <c r="C70" s="6">
        <f t="shared" si="16"/>
        <v>85</v>
      </c>
      <c r="D70" s="8">
        <f t="shared" si="6"/>
        <v>74.378812465724224</v>
      </c>
      <c r="E70" s="8">
        <f t="shared" si="3"/>
        <v>76.315660199888015</v>
      </c>
      <c r="F70" s="8">
        <f t="shared" si="7"/>
        <v>69.621608045381052</v>
      </c>
      <c r="G70" s="11">
        <f t="shared" si="12"/>
        <v>16</v>
      </c>
      <c r="H70" s="21">
        <f t="shared" si="8"/>
        <v>1.1764705882352941E-2</v>
      </c>
      <c r="I70" s="8">
        <f t="shared" si="4"/>
        <v>74.378812465724224</v>
      </c>
      <c r="J70" s="8">
        <f t="shared" si="13"/>
        <v>10.413911346019425</v>
      </c>
      <c r="K70" s="6"/>
      <c r="L70" s="8">
        <f t="shared" si="9"/>
        <v>76.315660199888015</v>
      </c>
      <c r="M70" s="8">
        <f t="shared" si="14"/>
        <v>10.944217319898414</v>
      </c>
      <c r="N70" s="6"/>
      <c r="O70" s="8">
        <f t="shared" si="10"/>
        <v>69.621608045381052</v>
      </c>
      <c r="P70" s="8">
        <f t="shared" si="15"/>
        <v>9.8176857455897135</v>
      </c>
    </row>
    <row r="71" spans="1:16" x14ac:dyDescent="0.4">
      <c r="A71" s="7">
        <f t="shared" si="11"/>
        <v>44017</v>
      </c>
      <c r="B71" s="6">
        <v>6</v>
      </c>
      <c r="C71" s="6">
        <f t="shared" si="16"/>
        <v>91</v>
      </c>
      <c r="D71" s="8">
        <f t="shared" si="6"/>
        <v>86.313975934876936</v>
      </c>
      <c r="E71" s="8">
        <f t="shared" si="3"/>
        <v>88.96581803866097</v>
      </c>
      <c r="F71" s="8">
        <f t="shared" si="7"/>
        <v>81.001787775799613</v>
      </c>
      <c r="G71" s="11">
        <f t="shared" si="12"/>
        <v>17</v>
      </c>
      <c r="H71" s="21">
        <f t="shared" si="8"/>
        <v>1.098901098901099E-2</v>
      </c>
      <c r="I71" s="8">
        <f t="shared" si="4"/>
        <v>86.313975934876936</v>
      </c>
      <c r="J71" s="8">
        <f t="shared" si="13"/>
        <v>11.935163469152712</v>
      </c>
      <c r="K71" s="6"/>
      <c r="L71" s="8">
        <f t="shared" si="9"/>
        <v>88.96581803866097</v>
      </c>
      <c r="M71" s="8">
        <f t="shared" si="14"/>
        <v>12.650157838772955</v>
      </c>
      <c r="N71" s="6"/>
      <c r="O71" s="8">
        <f t="shared" si="10"/>
        <v>81.001787775799613</v>
      </c>
      <c r="P71" s="8">
        <f t="shared" si="15"/>
        <v>11.380179730418561</v>
      </c>
    </row>
    <row r="72" spans="1:16" x14ac:dyDescent="0.4">
      <c r="A72" s="7">
        <f t="shared" si="11"/>
        <v>44018</v>
      </c>
      <c r="B72" s="6">
        <v>8</v>
      </c>
      <c r="C72" s="6">
        <f t="shared" si="16"/>
        <v>99</v>
      </c>
      <c r="D72" s="8">
        <f t="shared" si="6"/>
        <v>99.933623606904703</v>
      </c>
      <c r="E72" s="8">
        <f t="shared" si="3"/>
        <v>103.54321790875663</v>
      </c>
      <c r="F72" s="8">
        <f t="shared" si="7"/>
        <v>94.175848877110781</v>
      </c>
      <c r="G72" s="11">
        <f t="shared" si="12"/>
        <v>18</v>
      </c>
      <c r="H72" s="21">
        <f t="shared" si="8"/>
        <v>1.0101010101010102E-2</v>
      </c>
      <c r="I72" s="8">
        <f t="shared" si="4"/>
        <v>99.933623606904703</v>
      </c>
      <c r="J72" s="8">
        <f t="shared" si="13"/>
        <v>13.619647672027767</v>
      </c>
      <c r="K72" s="6"/>
      <c r="L72" s="8">
        <f t="shared" si="9"/>
        <v>103.54321790875663</v>
      </c>
      <c r="M72" s="8">
        <f t="shared" si="14"/>
        <v>14.577399870095661</v>
      </c>
      <c r="N72" s="6"/>
      <c r="O72" s="8">
        <f t="shared" si="10"/>
        <v>94.175848877110781</v>
      </c>
      <c r="P72" s="8">
        <f t="shared" si="15"/>
        <v>13.174061101311167</v>
      </c>
    </row>
    <row r="73" spans="1:16" x14ac:dyDescent="0.4">
      <c r="A73" s="7">
        <f t="shared" si="11"/>
        <v>44019</v>
      </c>
      <c r="B73" s="6">
        <v>12</v>
      </c>
      <c r="C73" s="6">
        <f t="shared" si="16"/>
        <v>111</v>
      </c>
      <c r="D73" s="8">
        <f t="shared" si="6"/>
        <v>115.39905789658762</v>
      </c>
      <c r="E73" s="8">
        <f t="shared" si="3"/>
        <v>120.2824390579884</v>
      </c>
      <c r="F73" s="8">
        <f t="shared" si="7"/>
        <v>109.40343587399441</v>
      </c>
      <c r="G73" s="11">
        <f t="shared" si="12"/>
        <v>19</v>
      </c>
      <c r="H73" s="21">
        <f t="shared" si="8"/>
        <v>9.0090090090090089E-3</v>
      </c>
      <c r="I73" s="8">
        <f t="shared" si="4"/>
        <v>115.39905789658762</v>
      </c>
      <c r="J73" s="8">
        <f t="shared" si="13"/>
        <v>15.465434289682918</v>
      </c>
      <c r="K73" s="6"/>
      <c r="L73" s="8">
        <f t="shared" si="9"/>
        <v>120.2824390579884</v>
      </c>
      <c r="M73" s="8">
        <f t="shared" si="14"/>
        <v>16.739221149231767</v>
      </c>
      <c r="N73" s="6"/>
      <c r="O73" s="8">
        <f t="shared" si="10"/>
        <v>109.40343587399441</v>
      </c>
      <c r="P73" s="8">
        <f t="shared" si="15"/>
        <v>15.22758699688363</v>
      </c>
    </row>
    <row r="74" spans="1:16" x14ac:dyDescent="0.4">
      <c r="A74" s="7">
        <f t="shared" si="11"/>
        <v>44020</v>
      </c>
      <c r="B74" s="6">
        <v>10</v>
      </c>
      <c r="C74" s="6">
        <f t="shared" si="16"/>
        <v>121</v>
      </c>
      <c r="D74" s="8">
        <f t="shared" si="6"/>
        <v>132.86241491862287</v>
      </c>
      <c r="E74" s="8">
        <f t="shared" si="3"/>
        <v>139.42654992445495</v>
      </c>
      <c r="F74" s="8">
        <f t="shared" si="7"/>
        <v>126.97379811383725</v>
      </c>
      <c r="G74" s="12">
        <f t="shared" si="12"/>
        <v>20</v>
      </c>
      <c r="H74" s="21">
        <f t="shared" si="8"/>
        <v>8.2644628099173556E-3</v>
      </c>
      <c r="I74" s="8">
        <f t="shared" si="4"/>
        <v>132.86241491862287</v>
      </c>
      <c r="J74" s="8">
        <f t="shared" si="13"/>
        <v>17.463357022035254</v>
      </c>
      <c r="K74" s="6"/>
      <c r="L74" s="8">
        <f t="shared" si="9"/>
        <v>139.42654992445495</v>
      </c>
      <c r="M74" s="8">
        <f t="shared" si="14"/>
        <v>19.144110866466548</v>
      </c>
      <c r="N74" s="6"/>
      <c r="O74" s="8">
        <f t="shared" si="10"/>
        <v>126.97379811383725</v>
      </c>
      <c r="P74" s="8">
        <f t="shared" si="15"/>
        <v>17.570362239842837</v>
      </c>
    </row>
    <row r="75" spans="1:16" x14ac:dyDescent="0.4">
      <c r="A75" s="7">
        <f t="shared" si="11"/>
        <v>44021</v>
      </c>
      <c r="B75" s="6">
        <v>30</v>
      </c>
      <c r="C75" s="6">
        <f t="shared" si="16"/>
        <v>151</v>
      </c>
      <c r="D75" s="8">
        <f t="shared" si="6"/>
        <v>152.45761473295721</v>
      </c>
      <c r="E75" s="8">
        <f t="shared" si="3"/>
        <v>161.22011802178167</v>
      </c>
      <c r="F75" s="8">
        <f t="shared" si="7"/>
        <v>147.20638749117745</v>
      </c>
      <c r="G75" s="12">
        <f t="shared" si="12"/>
        <v>21</v>
      </c>
      <c r="H75" s="21">
        <f t="shared" si="8"/>
        <v>6.6225165562913907E-3</v>
      </c>
      <c r="I75" s="8">
        <f t="shared" si="4"/>
        <v>152.45761473295721</v>
      </c>
      <c r="J75" s="8">
        <f t="shared" si="13"/>
        <v>19.595199814334336</v>
      </c>
      <c r="K75" s="6"/>
      <c r="L75" s="8">
        <f t="shared" si="9"/>
        <v>161.22011802178167</v>
      </c>
      <c r="M75" s="8">
        <f t="shared" si="14"/>
        <v>21.793568097326727</v>
      </c>
      <c r="N75" s="6"/>
      <c r="O75" s="8">
        <f t="shared" si="10"/>
        <v>147.20638749117745</v>
      </c>
      <c r="P75" s="8">
        <f t="shared" si="15"/>
        <v>20.232589377340204</v>
      </c>
    </row>
    <row r="76" spans="1:16" x14ac:dyDescent="0.4">
      <c r="A76" s="7">
        <f t="shared" si="11"/>
        <v>44022</v>
      </c>
      <c r="B76" s="6">
        <v>22</v>
      </c>
      <c r="C76" s="6">
        <f t="shared" si="16"/>
        <v>173</v>
      </c>
      <c r="D76" s="8">
        <f t="shared" si="6"/>
        <v>174.28965195896248</v>
      </c>
      <c r="E76" s="8">
        <f t="shared" si="3"/>
        <v>185.89969206267932</v>
      </c>
      <c r="F76" s="8">
        <f t="shared" si="7"/>
        <v>170.45035909214459</v>
      </c>
      <c r="G76" s="12">
        <f t="shared" si="12"/>
        <v>22</v>
      </c>
      <c r="H76" s="21">
        <f t="shared" si="8"/>
        <v>5.7803468208092483E-3</v>
      </c>
      <c r="I76" s="8">
        <f t="shared" si="4"/>
        <v>174.28965195896248</v>
      </c>
      <c r="J76" s="8">
        <f t="shared" si="13"/>
        <v>21.832037226005269</v>
      </c>
      <c r="K76" s="6"/>
      <c r="L76" s="8">
        <f t="shared" si="9"/>
        <v>185.89969206267932</v>
      </c>
      <c r="M76" s="8">
        <f t="shared" si="14"/>
        <v>24.679574040897649</v>
      </c>
      <c r="N76" s="6"/>
      <c r="O76" s="8">
        <f t="shared" si="10"/>
        <v>170.45035909214459</v>
      </c>
      <c r="P76" s="8">
        <f t="shared" si="15"/>
        <v>23.243971600967143</v>
      </c>
    </row>
    <row r="77" spans="1:16" x14ac:dyDescent="0.4">
      <c r="A77" s="7">
        <f t="shared" si="11"/>
        <v>44023</v>
      </c>
      <c r="B77" s="6">
        <v>28</v>
      </c>
      <c r="C77" s="6">
        <f t="shared" si="16"/>
        <v>201</v>
      </c>
      <c r="D77" s="8">
        <f t="shared" si="6"/>
        <v>198.42266368755452</v>
      </c>
      <c r="E77" s="8">
        <f t="shared" si="3"/>
        <v>213.68157165357144</v>
      </c>
      <c r="F77" s="8">
        <f t="shared" si="7"/>
        <v>197.08255123251709</v>
      </c>
      <c r="G77" s="12">
        <f t="shared" si="12"/>
        <v>23</v>
      </c>
      <c r="H77" s="21">
        <f t="shared" si="8"/>
        <v>4.9751243781094526E-3</v>
      </c>
      <c r="I77" s="8">
        <f t="shared" si="4"/>
        <v>198.42266368755452</v>
      </c>
      <c r="J77" s="8">
        <f t="shared" si="13"/>
        <v>24.133011728592038</v>
      </c>
      <c r="K77" s="6"/>
      <c r="L77" s="8">
        <f t="shared" si="9"/>
        <v>213.68157165357144</v>
      </c>
      <c r="M77" s="8">
        <f t="shared" si="14"/>
        <v>27.781879590892117</v>
      </c>
      <c r="N77" s="6"/>
      <c r="O77" s="8">
        <f t="shared" si="10"/>
        <v>197.08255123251709</v>
      </c>
      <c r="P77" s="8">
        <f t="shared" si="15"/>
        <v>26.632192140372496</v>
      </c>
    </row>
    <row r="78" spans="1:16" x14ac:dyDescent="0.4">
      <c r="A78" s="7">
        <f t="shared" si="11"/>
        <v>44024</v>
      </c>
      <c r="B78" s="6">
        <v>32</v>
      </c>
      <c r="C78" s="6">
        <f t="shared" si="16"/>
        <v>233</v>
      </c>
      <c r="D78" s="8">
        <f t="shared" si="6"/>
        <v>224.86755767616609</v>
      </c>
      <c r="E78" s="8">
        <f t="shared" si="3"/>
        <v>244.74692754438172</v>
      </c>
      <c r="F78" s="8">
        <f t="shared" si="7"/>
        <v>227.50344997720129</v>
      </c>
      <c r="G78" s="12">
        <f t="shared" si="12"/>
        <v>24</v>
      </c>
      <c r="H78" s="21">
        <f t="shared" si="8"/>
        <v>4.2918454935622317E-3</v>
      </c>
      <c r="I78" s="8">
        <f t="shared" si="4"/>
        <v>224.86755767616609</v>
      </c>
      <c r="J78" s="8">
        <f t="shared" si="13"/>
        <v>26.444893988611568</v>
      </c>
      <c r="K78" s="6"/>
      <c r="L78" s="8">
        <f t="shared" si="9"/>
        <v>244.74692754438172</v>
      </c>
      <c r="M78" s="8">
        <f t="shared" si="14"/>
        <v>31.065355890810281</v>
      </c>
      <c r="N78" s="6"/>
      <c r="O78" s="8">
        <f t="shared" si="10"/>
        <v>227.50344997720129</v>
      </c>
      <c r="P78" s="8">
        <f t="shared" si="15"/>
        <v>30.420898744684195</v>
      </c>
    </row>
    <row r="79" spans="1:16" x14ac:dyDescent="0.4">
      <c r="A79" s="7">
        <f t="shared" si="11"/>
        <v>44025</v>
      </c>
      <c r="B79" s="6">
        <v>18</v>
      </c>
      <c r="C79" s="6">
        <f t="shared" si="16"/>
        <v>251</v>
      </c>
      <c r="D79" s="8">
        <f t="shared" si="6"/>
        <v>253.57034868869289</v>
      </c>
      <c r="E79" s="8">
        <f t="shared" si="3"/>
        <v>279.22470257059098</v>
      </c>
      <c r="F79" s="8">
        <f t="shared" si="7"/>
        <v>262.13059051467286</v>
      </c>
      <c r="G79" s="12">
        <f t="shared" si="12"/>
        <v>25</v>
      </c>
      <c r="H79" s="21">
        <f t="shared" si="8"/>
        <v>3.9840637450199202E-3</v>
      </c>
      <c r="I79" s="8">
        <f t="shared" si="4"/>
        <v>253.57034868869289</v>
      </c>
      <c r="J79" s="8">
        <f t="shared" si="13"/>
        <v>28.702791012526802</v>
      </c>
      <c r="K79" s="6"/>
      <c r="L79" s="8">
        <f t="shared" si="9"/>
        <v>279.22470257059098</v>
      </c>
      <c r="M79" s="8">
        <f t="shared" si="14"/>
        <v>34.477775026209258</v>
      </c>
      <c r="N79" s="6"/>
      <c r="O79" s="8">
        <f t="shared" si="10"/>
        <v>262.13059051467286</v>
      </c>
      <c r="P79" s="8">
        <f t="shared" si="15"/>
        <v>34.627140537471575</v>
      </c>
    </row>
    <row r="80" spans="1:16" x14ac:dyDescent="0.4">
      <c r="A80" s="7">
        <f t="shared" si="11"/>
        <v>44026</v>
      </c>
      <c r="B80" s="6">
        <v>20</v>
      </c>
      <c r="C80" s="6">
        <f t="shared" si="16"/>
        <v>271</v>
      </c>
      <c r="D80" s="8">
        <f t="shared" si="6"/>
        <v>284.40266028903051</v>
      </c>
      <c r="E80" s="8">
        <f t="shared" si="3"/>
        <v>317.17320124819651</v>
      </c>
      <c r="F80" s="8">
        <f t="shared" si="7"/>
        <v>301.38883353117984</v>
      </c>
      <c r="G80" s="12">
        <f t="shared" si="12"/>
        <v>26</v>
      </c>
      <c r="H80" s="21">
        <f t="shared" si="8"/>
        <v>3.6900369003690036E-3</v>
      </c>
      <c r="I80" s="8">
        <f t="shared" si="4"/>
        <v>284.40266028903051</v>
      </c>
      <c r="J80" s="8">
        <f t="shared" si="13"/>
        <v>30.832311600337619</v>
      </c>
      <c r="K80" s="6"/>
      <c r="L80" s="8">
        <f t="shared" si="9"/>
        <v>317.17320124819651</v>
      </c>
      <c r="M80" s="8">
        <f t="shared" si="14"/>
        <v>37.948498677605528</v>
      </c>
      <c r="N80" s="6"/>
      <c r="O80" s="8">
        <f t="shared" si="10"/>
        <v>301.38883353117984</v>
      </c>
      <c r="P80" s="8">
        <f t="shared" si="15"/>
        <v>39.258243016506981</v>
      </c>
    </row>
    <row r="81" spans="1:18" x14ac:dyDescent="0.4">
      <c r="A81" s="7">
        <f t="shared" si="11"/>
        <v>44027</v>
      </c>
      <c r="B81" s="6">
        <v>61</v>
      </c>
      <c r="C81" s="6">
        <f t="shared" si="16"/>
        <v>332</v>
      </c>
      <c r="D81" s="8">
        <f t="shared" si="6"/>
        <v>317.15600562626742</v>
      </c>
      <c r="E81" s="8">
        <f t="shared" si="3"/>
        <v>358.56182031734704</v>
      </c>
      <c r="F81" s="8">
        <f t="shared" si="7"/>
        <v>345.69700513964597</v>
      </c>
      <c r="G81" s="12">
        <f t="shared" si="12"/>
        <v>27</v>
      </c>
      <c r="H81" s="21">
        <f t="shared" si="8"/>
        <v>3.0120481927710845E-3</v>
      </c>
      <c r="I81" s="8">
        <f t="shared" si="4"/>
        <v>317.15600562626742</v>
      </c>
      <c r="J81" s="8">
        <f t="shared" si="13"/>
        <v>32.753345337236908</v>
      </c>
      <c r="K81" s="6"/>
      <c r="L81" s="8">
        <f t="shared" si="9"/>
        <v>358.56182031734704</v>
      </c>
      <c r="M81" s="8">
        <f t="shared" si="14"/>
        <v>41.388619069150536</v>
      </c>
      <c r="N81" s="6"/>
      <c r="O81" s="8">
        <f t="shared" si="10"/>
        <v>345.69700513964597</v>
      </c>
      <c r="P81" s="8">
        <f t="shared" si="15"/>
        <v>44.308171608466125</v>
      </c>
    </row>
    <row r="82" spans="1:18" x14ac:dyDescent="0.4">
      <c r="A82" s="7">
        <f t="shared" si="11"/>
        <v>44028</v>
      </c>
      <c r="B82" s="6">
        <v>66</v>
      </c>
      <c r="C82" s="6">
        <f t="shared" si="16"/>
        <v>398</v>
      </c>
      <c r="D82" s="8">
        <f t="shared" si="6"/>
        <v>351.54136350285575</v>
      </c>
      <c r="E82" s="8">
        <f t="shared" si="3"/>
        <v>403.2548945335746</v>
      </c>
      <c r="F82" s="8">
        <f t="shared" si="7"/>
        <v>395.45053494470739</v>
      </c>
      <c r="G82" s="12">
        <f t="shared" si="12"/>
        <v>28</v>
      </c>
      <c r="H82" s="21">
        <f t="shared" si="8"/>
        <v>2.5125628140703518E-3</v>
      </c>
      <c r="I82" s="8">
        <f t="shared" si="4"/>
        <v>351.54136350285575</v>
      </c>
      <c r="J82" s="8">
        <f t="shared" si="13"/>
        <v>34.38535787658833</v>
      </c>
      <c r="K82" s="6"/>
      <c r="L82" s="8">
        <f t="shared" si="9"/>
        <v>403.2548945335746</v>
      </c>
      <c r="M82" s="8">
        <f t="shared" si="14"/>
        <v>44.693074216227558</v>
      </c>
      <c r="N82" s="6"/>
      <c r="O82" s="8">
        <f t="shared" si="10"/>
        <v>395.45053494470739</v>
      </c>
      <c r="P82" s="8">
        <f t="shared" si="15"/>
        <v>49.753529805061419</v>
      </c>
    </row>
    <row r="83" spans="1:18" x14ac:dyDescent="0.4">
      <c r="A83" s="7">
        <f t="shared" si="11"/>
        <v>44029</v>
      </c>
      <c r="B83" s="6">
        <v>53</v>
      </c>
      <c r="C83" s="6">
        <f t="shared" si="16"/>
        <v>451</v>
      </c>
      <c r="D83" s="8">
        <f t="shared" si="6"/>
        <v>387.19514678993187</v>
      </c>
      <c r="E83" s="8">
        <f t="shared" si="3"/>
        <v>450.99999999999994</v>
      </c>
      <c r="F83" s="8">
        <f t="shared" si="7"/>
        <v>450.99999999999989</v>
      </c>
      <c r="G83" s="12">
        <f t="shared" si="12"/>
        <v>29</v>
      </c>
      <c r="H83" s="21">
        <f t="shared" si="8"/>
        <v>2.2172949002217295E-3</v>
      </c>
      <c r="I83" s="8">
        <f t="shared" si="4"/>
        <v>387.19514678993187</v>
      </c>
      <c r="J83" s="8">
        <f t="shared" si="13"/>
        <v>35.653783287076124</v>
      </c>
      <c r="K83" s="6"/>
      <c r="L83" s="8">
        <f t="shared" si="9"/>
        <v>450.99999999999994</v>
      </c>
      <c r="M83" s="8">
        <f t="shared" si="14"/>
        <v>47.745105466425343</v>
      </c>
      <c r="N83" s="6"/>
      <c r="O83" s="8">
        <f t="shared" si="10"/>
        <v>450.99999999999989</v>
      </c>
      <c r="P83" s="8">
        <f t="shared" si="15"/>
        <v>55.549465055292501</v>
      </c>
      <c r="R83">
        <f>(C83-D83)/H$40</f>
        <v>7.0578052879367137E-2</v>
      </c>
    </row>
    <row r="84" spans="1:18" x14ac:dyDescent="0.4">
      <c r="A84" s="7">
        <f t="shared" si="11"/>
        <v>44030</v>
      </c>
      <c r="B84" s="6"/>
      <c r="C84" s="6"/>
      <c r="D84" s="8">
        <f t="shared" si="6"/>
        <v>423.69192061117229</v>
      </c>
      <c r="E84" s="8">
        <f t="shared" si="3"/>
        <v>501.42311744680956</v>
      </c>
      <c r="F84" s="8">
        <f t="shared" si="7"/>
        <v>512.62590681957215</v>
      </c>
      <c r="G84" s="6">
        <v>30</v>
      </c>
      <c r="H84" s="6"/>
      <c r="I84" s="8">
        <f t="shared" si="4"/>
        <v>423.69192061117229</v>
      </c>
      <c r="J84" s="8">
        <f t="shared" si="13"/>
        <v>36.496773821240424</v>
      </c>
      <c r="K84" s="6"/>
      <c r="L84" s="8">
        <f t="shared" si="9"/>
        <v>501.42311744680956</v>
      </c>
      <c r="M84" s="8">
        <f t="shared" si="14"/>
        <v>50.423117446809613</v>
      </c>
      <c r="N84" s="6"/>
      <c r="O84" s="8">
        <f t="shared" si="10"/>
        <v>512.62590681957215</v>
      </c>
      <c r="P84" s="8">
        <f t="shared" si="15"/>
        <v>61.625906819572265</v>
      </c>
    </row>
    <row r="85" spans="1:18" x14ac:dyDescent="0.4">
      <c r="A85" s="7">
        <f t="shared" si="11"/>
        <v>44031</v>
      </c>
      <c r="B85" s="6"/>
      <c r="C85" s="6"/>
      <c r="D85" s="8">
        <f t="shared" si="6"/>
        <v>460.56326494377475</v>
      </c>
      <c r="E85" s="8">
        <f t="shared" si="3"/>
        <v>554.03267642697472</v>
      </c>
      <c r="F85" s="8">
        <f t="shared" si="7"/>
        <v>580.51062382807447</v>
      </c>
      <c r="G85" s="9">
        <f>G84+1</f>
        <v>31</v>
      </c>
      <c r="H85" s="6"/>
      <c r="I85" s="8">
        <f t="shared" si="4"/>
        <v>460.56326494377475</v>
      </c>
      <c r="J85" s="8">
        <f t="shared" si="13"/>
        <v>36.871344332602462</v>
      </c>
      <c r="K85" s="6"/>
      <c r="L85" s="8">
        <f t="shared" si="9"/>
        <v>554.03267642697472</v>
      </c>
      <c r="M85" s="8">
        <f t="shared" si="14"/>
        <v>52.609558980165161</v>
      </c>
      <c r="N85" s="6"/>
      <c r="O85" s="8">
        <f t="shared" si="10"/>
        <v>580.51062382807447</v>
      </c>
      <c r="P85" s="8">
        <f t="shared" si="15"/>
        <v>67.884717008502321</v>
      </c>
    </row>
    <row r="86" spans="1:18" x14ac:dyDescent="0.4">
      <c r="A86" s="7">
        <f t="shared" si="11"/>
        <v>44032</v>
      </c>
      <c r="B86" s="6"/>
      <c r="C86" s="6"/>
      <c r="D86" s="8">
        <f t="shared" si="6"/>
        <v>497.32117831025624</v>
      </c>
      <c r="E86" s="8">
        <f t="shared" ref="E86:E117" si="17">L86</f>
        <v>608.23362189704869</v>
      </c>
      <c r="F86" s="8">
        <f t="shared" si="7"/>
        <v>654.70908290034504</v>
      </c>
      <c r="G86" s="9">
        <f t="shared" ref="G86:G149" si="18">G85+1</f>
        <v>32</v>
      </c>
      <c r="H86" s="6"/>
      <c r="I86" s="8">
        <f t="shared" ref="I86:I117" si="19">$H$40/(1+$H$41*EXP(-$H$42*G86))</f>
        <v>497.32117831025624</v>
      </c>
      <c r="J86" s="8">
        <f t="shared" si="13"/>
        <v>36.757913366481489</v>
      </c>
      <c r="K86" s="6"/>
      <c r="L86" s="8">
        <f t="shared" si="9"/>
        <v>608.23362189704869</v>
      </c>
      <c r="M86" s="8">
        <f t="shared" si="14"/>
        <v>54.200945470073975</v>
      </c>
      <c r="N86" s="6"/>
      <c r="O86" s="8">
        <f t="shared" si="10"/>
        <v>654.70908290034504</v>
      </c>
      <c r="P86" s="8">
        <f t="shared" si="15"/>
        <v>74.198459072270566</v>
      </c>
    </row>
    <row r="87" spans="1:18" x14ac:dyDescent="0.4">
      <c r="A87" s="7">
        <f t="shared" si="11"/>
        <v>44033</v>
      </c>
      <c r="B87" s="6"/>
      <c r="C87" s="6"/>
      <c r="D87" s="8">
        <f t="shared" si="6"/>
        <v>533.48362034325373</v>
      </c>
      <c r="E87" s="8">
        <f t="shared" si="17"/>
        <v>663.35133922995067</v>
      </c>
      <c r="F87" s="8">
        <f t="shared" si="7"/>
        <v>735.12062283276475</v>
      </c>
      <c r="G87" s="9">
        <f t="shared" si="18"/>
        <v>33</v>
      </c>
      <c r="H87" s="6"/>
      <c r="I87" s="8">
        <f t="shared" si="19"/>
        <v>533.48362034325373</v>
      </c>
      <c r="J87" s="8">
        <f t="shared" si="13"/>
        <v>36.16244203299749</v>
      </c>
      <c r="K87" s="6"/>
      <c r="L87" s="8">
        <f t="shared" si="9"/>
        <v>663.35133922995067</v>
      </c>
      <c r="M87" s="8">
        <f t="shared" si="14"/>
        <v>55.117717332901975</v>
      </c>
      <c r="N87" s="6"/>
      <c r="O87" s="8">
        <f t="shared" si="10"/>
        <v>735.12062283276475</v>
      </c>
      <c r="P87" s="8">
        <f t="shared" si="15"/>
        <v>80.411539932419714</v>
      </c>
    </row>
    <row r="88" spans="1:18" x14ac:dyDescent="0.4">
      <c r="A88" s="7">
        <f t="shared" si="11"/>
        <v>44034</v>
      </c>
      <c r="B88" s="6"/>
      <c r="C88" s="6"/>
      <c r="D88" s="8">
        <f t="shared" si="6"/>
        <v>568.5993986595339</v>
      </c>
      <c r="E88" s="8">
        <f t="shared" si="17"/>
        <v>718.66376132899097</v>
      </c>
      <c r="F88" s="8">
        <f t="shared" si="7"/>
        <v>821.46501667912514</v>
      </c>
      <c r="G88" s="9">
        <f t="shared" si="18"/>
        <v>34</v>
      </c>
      <c r="H88" s="6"/>
      <c r="I88" s="8">
        <f t="shared" si="19"/>
        <v>568.5993986595339</v>
      </c>
      <c r="J88" s="8">
        <f t="shared" si="13"/>
        <v>35.115778316280171</v>
      </c>
      <c r="K88" s="6"/>
      <c r="L88" s="8">
        <f t="shared" si="9"/>
        <v>718.66376132899097</v>
      </c>
      <c r="M88" s="8">
        <f t="shared" si="14"/>
        <v>55.312422099040305</v>
      </c>
      <c r="N88" s="6"/>
      <c r="O88" s="8">
        <f t="shared" si="10"/>
        <v>821.46501667912514</v>
      </c>
      <c r="P88" s="8">
        <f t="shared" si="15"/>
        <v>86.34439384636039</v>
      </c>
    </row>
    <row r="89" spans="1:18" x14ac:dyDescent="0.4">
      <c r="A89" s="7">
        <f t="shared" si="11"/>
        <v>44035</v>
      </c>
      <c r="B89" s="6"/>
      <c r="C89" s="6"/>
      <c r="D89" s="8">
        <f t="shared" si="6"/>
        <v>602.26972679743005</v>
      </c>
      <c r="E89" s="8">
        <f t="shared" si="17"/>
        <v>773.43859078234425</v>
      </c>
      <c r="F89" s="8">
        <f t="shared" si="7"/>
        <v>913.26613012784799</v>
      </c>
      <c r="G89" s="9">
        <f t="shared" si="18"/>
        <v>35</v>
      </c>
      <c r="H89" s="6"/>
      <c r="I89" s="8">
        <f t="shared" si="19"/>
        <v>602.26972679743005</v>
      </c>
      <c r="J89" s="8">
        <f t="shared" si="13"/>
        <v>33.670328137896149</v>
      </c>
      <c r="K89" s="6"/>
      <c r="L89" s="8">
        <f t="shared" si="9"/>
        <v>773.43859078234425</v>
      </c>
      <c r="M89" s="8">
        <f t="shared" si="14"/>
        <v>54.774829453353277</v>
      </c>
      <c r="N89" s="6"/>
      <c r="O89" s="8">
        <f t="shared" si="10"/>
        <v>913.26613012784799</v>
      </c>
      <c r="P89" s="8">
        <f t="shared" si="15"/>
        <v>91.801113448722845</v>
      </c>
    </row>
    <row r="90" spans="1:18" x14ac:dyDescent="0.4">
      <c r="A90" s="7">
        <f t="shared" si="11"/>
        <v>44036</v>
      </c>
      <c r="B90" s="6"/>
      <c r="C90" s="6"/>
      <c r="D90" s="8">
        <f t="shared" si="6"/>
        <v>634.16438149472845</v>
      </c>
      <c r="E90" s="8">
        <f t="shared" si="17"/>
        <v>826.97164702407736</v>
      </c>
      <c r="F90" s="8">
        <f t="shared" si="7"/>
        <v>1009.8466069042179</v>
      </c>
      <c r="G90" s="9">
        <f t="shared" si="18"/>
        <v>36</v>
      </c>
      <c r="H90" s="6"/>
      <c r="I90" s="8">
        <f t="shared" si="19"/>
        <v>634.16438149472845</v>
      </c>
      <c r="J90" s="8">
        <f t="shared" si="13"/>
        <v>31.894654697298392</v>
      </c>
      <c r="K90" s="6"/>
      <c r="L90" s="8">
        <f t="shared" si="9"/>
        <v>826.97164702407736</v>
      </c>
      <c r="M90" s="8">
        <f t="shared" si="14"/>
        <v>53.533056241733107</v>
      </c>
      <c r="N90" s="6"/>
      <c r="O90" s="8">
        <f t="shared" si="10"/>
        <v>1009.8466069042179</v>
      </c>
      <c r="P90" s="8">
        <f t="shared" si="15"/>
        <v>96.580476776369892</v>
      </c>
    </row>
    <row r="91" spans="1:18" x14ac:dyDescent="0.4">
      <c r="A91" s="7">
        <f t="shared" si="11"/>
        <v>44037</v>
      </c>
      <c r="B91" s="6"/>
      <c r="C91" s="6"/>
      <c r="D91" s="8">
        <f t="shared" si="6"/>
        <v>664.03130798716779</v>
      </c>
      <c r="E91" s="8">
        <f t="shared" si="17"/>
        <v>878.62214037654701</v>
      </c>
      <c r="F91" s="8">
        <f t="shared" si="7"/>
        <v>1110.3363180015353</v>
      </c>
      <c r="G91" s="9">
        <f t="shared" si="18"/>
        <v>37</v>
      </c>
      <c r="H91" s="6"/>
      <c r="I91" s="8">
        <f t="shared" si="19"/>
        <v>664.03130798716779</v>
      </c>
      <c r="J91" s="8">
        <f t="shared" si="13"/>
        <v>29.866926492439347</v>
      </c>
      <c r="K91" s="6"/>
      <c r="L91" s="8">
        <f t="shared" si="9"/>
        <v>878.62214037654701</v>
      </c>
      <c r="M91" s="8">
        <f t="shared" si="14"/>
        <v>51.650493352469653</v>
      </c>
      <c r="N91" s="6"/>
      <c r="O91" s="8">
        <f t="shared" si="10"/>
        <v>1110.3363180015353</v>
      </c>
      <c r="P91" s="8">
        <f t="shared" si="15"/>
        <v>100.48971109731747</v>
      </c>
    </row>
    <row r="92" spans="1:18" x14ac:dyDescent="0.4">
      <c r="A92" s="7">
        <f t="shared" si="11"/>
        <v>44038</v>
      </c>
      <c r="B92" s="6"/>
      <c r="C92" s="6"/>
      <c r="D92" s="8">
        <f t="shared" si="6"/>
        <v>691.69953146913213</v>
      </c>
      <c r="E92" s="8">
        <f t="shared" si="17"/>
        <v>927.84123901112912</v>
      </c>
      <c r="F92" s="8">
        <f t="shared" si="7"/>
        <v>1213.6960005103231</v>
      </c>
      <c r="G92" s="9">
        <f t="shared" si="18"/>
        <v>38</v>
      </c>
      <c r="H92" s="6"/>
      <c r="I92" s="8">
        <f t="shared" si="19"/>
        <v>691.69953146913213</v>
      </c>
      <c r="J92" s="8">
        <f t="shared" si="13"/>
        <v>27.668223481964333</v>
      </c>
      <c r="K92" s="6"/>
      <c r="L92" s="8">
        <f t="shared" si="9"/>
        <v>927.84123901112912</v>
      </c>
      <c r="M92" s="8">
        <f t="shared" si="14"/>
        <v>49.21909863458211</v>
      </c>
      <c r="N92" s="6"/>
      <c r="O92" s="8">
        <f t="shared" si="10"/>
        <v>1213.6960005103231</v>
      </c>
      <c r="P92" s="8">
        <f t="shared" si="15"/>
        <v>103.35968250878773</v>
      </c>
    </row>
    <row r="93" spans="1:18" x14ac:dyDescent="0.4">
      <c r="A93" s="7">
        <f t="shared" si="11"/>
        <v>44039</v>
      </c>
      <c r="B93" s="6"/>
      <c r="C93" s="6"/>
      <c r="D93" s="8">
        <f t="shared" si="6"/>
        <v>717.0761107275116</v>
      </c>
      <c r="E93" s="8">
        <f t="shared" si="17"/>
        <v>974.19147710892526</v>
      </c>
      <c r="F93" s="8">
        <f t="shared" si="7"/>
        <v>1318.7556672831633</v>
      </c>
      <c r="G93" s="9">
        <f t="shared" si="18"/>
        <v>39</v>
      </c>
      <c r="H93" s="6"/>
      <c r="I93" s="8">
        <f t="shared" si="19"/>
        <v>717.0761107275116</v>
      </c>
      <c r="J93" s="8">
        <f t="shared" si="13"/>
        <v>25.376579258379479</v>
      </c>
      <c r="K93" s="6"/>
      <c r="L93" s="8">
        <f t="shared" si="9"/>
        <v>974.19147710892526</v>
      </c>
      <c r="M93" s="8">
        <f t="shared" si="14"/>
        <v>46.350238097796137</v>
      </c>
      <c r="N93" s="6"/>
      <c r="O93" s="8">
        <f t="shared" si="10"/>
        <v>1318.7556672831633</v>
      </c>
      <c r="P93" s="8">
        <f t="shared" si="15"/>
        <v>105.05966677284027</v>
      </c>
    </row>
    <row r="94" spans="1:18" x14ac:dyDescent="0.4">
      <c r="A94" s="7">
        <f t="shared" si="11"/>
        <v>44040</v>
      </c>
      <c r="B94" s="6"/>
      <c r="C94" s="6"/>
      <c r="D94" s="8">
        <f t="shared" si="6"/>
        <v>740.13846716905346</v>
      </c>
      <c r="E94" s="8">
        <f t="shared" si="17"/>
        <v>1017.3560450852972</v>
      </c>
      <c r="F94" s="8">
        <f t="shared" si="7"/>
        <v>1424.2652840397411</v>
      </c>
      <c r="G94" s="9">
        <f t="shared" si="18"/>
        <v>40</v>
      </c>
      <c r="H94" s="6"/>
      <c r="I94" s="8">
        <f t="shared" si="19"/>
        <v>740.13846716905346</v>
      </c>
      <c r="J94" s="8">
        <f t="shared" si="13"/>
        <v>23.062356441541851</v>
      </c>
      <c r="K94" s="6"/>
      <c r="L94" s="8">
        <f t="shared" si="9"/>
        <v>1017.3560450852972</v>
      </c>
      <c r="M94" s="8">
        <f t="shared" si="14"/>
        <v>43.164567976371927</v>
      </c>
      <c r="N94" s="6"/>
      <c r="O94" s="8">
        <f t="shared" si="10"/>
        <v>1424.2652840397411</v>
      </c>
      <c r="P94" s="8">
        <f t="shared" si="15"/>
        <v>105.50961675657777</v>
      </c>
    </row>
    <row r="95" spans="1:18" x14ac:dyDescent="0.4">
      <c r="A95" s="7">
        <f t="shared" si="11"/>
        <v>44041</v>
      </c>
      <c r="B95" s="6"/>
      <c r="C95" s="6"/>
      <c r="D95" s="8">
        <f t="shared" si="6"/>
        <v>760.92368765931496</v>
      </c>
      <c r="E95" s="8">
        <f t="shared" si="17"/>
        <v>1057.1384537098174</v>
      </c>
      <c r="F95" s="8">
        <f t="shared" si="7"/>
        <v>1528.9533043325189</v>
      </c>
      <c r="G95" s="9">
        <f t="shared" si="18"/>
        <v>41</v>
      </c>
      <c r="H95" s="6"/>
      <c r="I95" s="8">
        <f t="shared" si="19"/>
        <v>760.92368765931496</v>
      </c>
      <c r="J95" s="8">
        <f t="shared" si="13"/>
        <v>20.785220490261509</v>
      </c>
      <c r="K95" s="6"/>
      <c r="L95" s="8">
        <f t="shared" si="9"/>
        <v>1057.1384537098174</v>
      </c>
      <c r="M95" s="8">
        <f t="shared" si="14"/>
        <v>39.782408624520258</v>
      </c>
      <c r="N95" s="6"/>
      <c r="O95" s="8">
        <f t="shared" si="10"/>
        <v>1528.9533043325189</v>
      </c>
      <c r="P95" s="8">
        <f t="shared" si="15"/>
        <v>104.68802029277776</v>
      </c>
    </row>
    <row r="96" spans="1:18" x14ac:dyDescent="0.4">
      <c r="A96" s="7">
        <f t="shared" si="11"/>
        <v>44042</v>
      </c>
      <c r="B96" s="6"/>
      <c r="C96" s="6"/>
      <c r="D96" s="8">
        <f t="shared" si="6"/>
        <v>779.51636807676823</v>
      </c>
      <c r="E96" s="8">
        <f t="shared" si="17"/>
        <v>1093.4541877268241</v>
      </c>
      <c r="F96" s="8">
        <f t="shared" si="7"/>
        <v>1631.5873596588601</v>
      </c>
      <c r="G96" s="9">
        <f t="shared" si="18"/>
        <v>42</v>
      </c>
      <c r="H96" s="6"/>
      <c r="I96" s="8">
        <f t="shared" si="19"/>
        <v>779.51636807676823</v>
      </c>
      <c r="J96" s="8">
        <f t="shared" si="13"/>
        <v>18.592680417453266</v>
      </c>
      <c r="K96" s="6"/>
      <c r="L96" s="8">
        <f t="shared" si="9"/>
        <v>1093.4541877268241</v>
      </c>
      <c r="M96" s="8">
        <f t="shared" si="14"/>
        <v>36.315734017006662</v>
      </c>
      <c r="N96" s="6"/>
      <c r="O96" s="8">
        <f t="shared" si="10"/>
        <v>1631.5873596588601</v>
      </c>
      <c r="P96" s="8">
        <f t="shared" si="15"/>
        <v>102.63405532634124</v>
      </c>
    </row>
    <row r="97" spans="1:16" x14ac:dyDescent="0.4">
      <c r="A97" s="7">
        <f t="shared" si="11"/>
        <v>44043</v>
      </c>
      <c r="B97" s="6"/>
      <c r="C97" s="6"/>
      <c r="D97" s="8">
        <f t="shared" si="6"/>
        <v>796.03632430458754</v>
      </c>
      <c r="E97" s="8">
        <f t="shared" si="17"/>
        <v>1126.3166102504008</v>
      </c>
      <c r="F97" s="8">
        <f t="shared" si="7"/>
        <v>1731.0310382549235</v>
      </c>
      <c r="G97" s="9">
        <f t="shared" si="18"/>
        <v>43</v>
      </c>
      <c r="H97" s="6"/>
      <c r="I97" s="8">
        <f t="shared" si="19"/>
        <v>796.03632430458754</v>
      </c>
      <c r="J97" s="8">
        <f t="shared" si="13"/>
        <v>16.519956227819307</v>
      </c>
      <c r="K97" s="6"/>
      <c r="L97" s="8">
        <f t="shared" si="9"/>
        <v>1126.3166102504008</v>
      </c>
      <c r="M97" s="8">
        <f t="shared" si="14"/>
        <v>32.862422523576697</v>
      </c>
      <c r="N97" s="6"/>
      <c r="O97" s="8">
        <f t="shared" si="10"/>
        <v>1731.0310382549235</v>
      </c>
      <c r="P97" s="8">
        <f t="shared" si="15"/>
        <v>99.443678596063364</v>
      </c>
    </row>
    <row r="98" spans="1:16" x14ac:dyDescent="0.4">
      <c r="A98" s="7">
        <f t="shared" si="11"/>
        <v>44044</v>
      </c>
      <c r="B98" s="6"/>
      <c r="C98" s="6"/>
      <c r="D98" s="8">
        <f t="shared" si="6"/>
        <v>810.62715121431029</v>
      </c>
      <c r="E98" s="8">
        <f t="shared" si="17"/>
        <v>1155.8195400416305</v>
      </c>
      <c r="F98" s="8">
        <f t="shared" si="7"/>
        <v>1826.2913434339639</v>
      </c>
      <c r="G98" s="9">
        <f t="shared" si="18"/>
        <v>44</v>
      </c>
      <c r="H98" s="6"/>
      <c r="I98" s="8">
        <f t="shared" si="19"/>
        <v>810.62715121431029</v>
      </c>
      <c r="J98" s="8">
        <f t="shared" si="13"/>
        <v>14.59082690972275</v>
      </c>
      <c r="K98" s="6"/>
      <c r="L98" s="8">
        <f t="shared" si="9"/>
        <v>1155.8195400416305</v>
      </c>
      <c r="M98" s="8">
        <f t="shared" si="14"/>
        <v>29.50292979122969</v>
      </c>
      <c r="N98" s="6"/>
      <c r="O98" s="8">
        <f t="shared" si="10"/>
        <v>1826.2913434339639</v>
      </c>
      <c r="P98" s="8">
        <f t="shared" si="15"/>
        <v>95.260305179040415</v>
      </c>
    </row>
    <row r="99" spans="1:16" x14ac:dyDescent="0.4">
      <c r="A99" s="7">
        <f t="shared" si="11"/>
        <v>44045</v>
      </c>
      <c r="B99" s="6"/>
      <c r="C99" s="6"/>
      <c r="D99" s="8">
        <f t="shared" si="6"/>
        <v>823.4462466328871</v>
      </c>
      <c r="E99" s="8">
        <f t="shared" si="17"/>
        <v>1182.1186998940743</v>
      </c>
      <c r="F99" s="8">
        <f t="shared" si="7"/>
        <v>1916.5529358754322</v>
      </c>
      <c r="G99" s="9">
        <f t="shared" si="18"/>
        <v>45</v>
      </c>
      <c r="H99" s="6"/>
      <c r="I99" s="8">
        <f t="shared" si="19"/>
        <v>823.4462466328871</v>
      </c>
      <c r="J99" s="8">
        <f t="shared" si="13"/>
        <v>12.819095418576808</v>
      </c>
      <c r="K99" s="6"/>
      <c r="L99" s="8">
        <f t="shared" si="9"/>
        <v>1182.1186998940743</v>
      </c>
      <c r="M99" s="8">
        <f t="shared" si="14"/>
        <v>26.299159852443836</v>
      </c>
      <c r="N99" s="6"/>
      <c r="O99" s="8">
        <f t="shared" si="10"/>
        <v>1916.5529358754322</v>
      </c>
      <c r="P99" s="8">
        <f t="shared" si="15"/>
        <v>90.261592441468338</v>
      </c>
    </row>
    <row r="100" spans="1:16" x14ac:dyDescent="0.4">
      <c r="A100" s="7">
        <f t="shared" si="11"/>
        <v>44046</v>
      </c>
      <c r="B100" s="6"/>
      <c r="C100" s="6"/>
      <c r="D100" s="8">
        <f t="shared" si="6"/>
        <v>834.65659659405992</v>
      </c>
      <c r="E100" s="8">
        <f t="shared" si="17"/>
        <v>1205.4137754436204</v>
      </c>
      <c r="F100" s="8">
        <f t="shared" si="7"/>
        <v>2001.1972696663822</v>
      </c>
      <c r="G100" s="9">
        <f t="shared" si="18"/>
        <v>46</v>
      </c>
      <c r="H100" s="6"/>
      <c r="I100" s="8">
        <f t="shared" si="19"/>
        <v>834.65659659405992</v>
      </c>
      <c r="J100" s="8">
        <f t="shared" si="13"/>
        <v>11.210349961172824</v>
      </c>
      <c r="K100" s="6"/>
      <c r="L100" s="8">
        <f t="shared" si="9"/>
        <v>1205.4137754436204</v>
      </c>
      <c r="M100" s="8">
        <f t="shared" si="14"/>
        <v>23.295075549546027</v>
      </c>
      <c r="N100" s="6"/>
      <c r="O100" s="8">
        <f t="shared" si="10"/>
        <v>2001.1972696663822</v>
      </c>
      <c r="P100" s="8">
        <f t="shared" si="15"/>
        <v>84.644333790949986</v>
      </c>
    </row>
    <row r="101" spans="1:16" x14ac:dyDescent="0.4">
      <c r="A101" s="7">
        <f t="shared" si="11"/>
        <v>44047</v>
      </c>
      <c r="B101" s="6"/>
      <c r="C101" s="6"/>
      <c r="D101" s="8">
        <f t="shared" si="6"/>
        <v>844.42037071882112</v>
      </c>
      <c r="E101" s="8">
        <f t="shared" si="17"/>
        <v>1225.9322772034411</v>
      </c>
      <c r="F101" s="8">
        <f t="shared" si="7"/>
        <v>2079.8067855257063</v>
      </c>
      <c r="G101" s="9">
        <f t="shared" si="18"/>
        <v>47</v>
      </c>
      <c r="H101" s="6"/>
      <c r="I101" s="8">
        <f t="shared" si="19"/>
        <v>844.42037071882112</v>
      </c>
      <c r="J101" s="8">
        <f t="shared" si="13"/>
        <v>9.7637741247611984</v>
      </c>
      <c r="K101" s="6"/>
      <c r="L101" s="8">
        <f t="shared" si="9"/>
        <v>1225.9322772034411</v>
      </c>
      <c r="M101" s="8">
        <f t="shared" si="14"/>
        <v>20.518501759820765</v>
      </c>
      <c r="N101" s="6"/>
      <c r="O101" s="8">
        <f t="shared" si="10"/>
        <v>2079.8067855257063</v>
      </c>
      <c r="P101" s="8">
        <f t="shared" si="15"/>
        <v>78.609515859324119</v>
      </c>
    </row>
    <row r="102" spans="1:16" x14ac:dyDescent="0.4">
      <c r="A102" s="7">
        <f t="shared" si="11"/>
        <v>44048</v>
      </c>
      <c r="B102" s="6"/>
      <c r="C102" s="6"/>
      <c r="D102" s="8">
        <f t="shared" si="6"/>
        <v>852.89420888262907</v>
      </c>
      <c r="E102" s="8">
        <f t="shared" si="17"/>
        <v>1243.9158773285526</v>
      </c>
      <c r="F102" s="8">
        <f t="shared" si="7"/>
        <v>2152.1560356164632</v>
      </c>
      <c r="G102" s="9">
        <f t="shared" si="18"/>
        <v>48</v>
      </c>
      <c r="H102" s="6"/>
      <c r="I102" s="8">
        <f t="shared" si="19"/>
        <v>852.89420888262907</v>
      </c>
      <c r="J102" s="8">
        <f t="shared" si="13"/>
        <v>8.4738381638079545</v>
      </c>
      <c r="K102" s="6"/>
      <c r="L102" s="8">
        <f t="shared" si="9"/>
        <v>1243.9158773285526</v>
      </c>
      <c r="M102" s="8">
        <f t="shared" si="14"/>
        <v>17.983600125111479</v>
      </c>
      <c r="N102" s="6"/>
      <c r="O102" s="8">
        <f t="shared" si="10"/>
        <v>2152.1560356164632</v>
      </c>
      <c r="P102" s="8">
        <f t="shared" si="15"/>
        <v>72.349250090756868</v>
      </c>
    </row>
    <row r="103" spans="1:16" x14ac:dyDescent="0.4">
      <c r="A103" s="7">
        <f t="shared" si="11"/>
        <v>44049</v>
      </c>
      <c r="B103" s="6"/>
      <c r="C103" s="6"/>
      <c r="D103" s="8">
        <f t="shared" si="6"/>
        <v>860.22598384585854</v>
      </c>
      <c r="E103" s="8">
        <f t="shared" si="17"/>
        <v>1259.6094637392719</v>
      </c>
      <c r="F103" s="8">
        <f t="shared" si="7"/>
        <v>2218.1927384555188</v>
      </c>
      <c r="G103" s="9">
        <f t="shared" si="18"/>
        <v>49</v>
      </c>
      <c r="H103" s="6"/>
      <c r="I103" s="8">
        <f t="shared" si="19"/>
        <v>860.22598384585854</v>
      </c>
      <c r="J103" s="8">
        <f t="shared" si="13"/>
        <v>7.3317749632294635</v>
      </c>
      <c r="K103" s="6"/>
      <c r="L103" s="8">
        <f t="shared" si="9"/>
        <v>1259.6094637392719</v>
      </c>
      <c r="M103" s="8">
        <f t="shared" si="14"/>
        <v>15.693586410719263</v>
      </c>
      <c r="N103" s="6"/>
      <c r="O103" s="8">
        <f t="shared" si="10"/>
        <v>2218.1927384555188</v>
      </c>
      <c r="P103" s="8">
        <f t="shared" si="15"/>
        <v>66.036702839055579</v>
      </c>
    </row>
    <row r="104" spans="1:16" x14ac:dyDescent="0.4">
      <c r="A104" s="7">
        <f t="shared" si="11"/>
        <v>44050</v>
      </c>
      <c r="B104" s="6"/>
      <c r="C104" s="6"/>
      <c r="D104" s="8">
        <f t="shared" si="6"/>
        <v>866.55278359488534</v>
      </c>
      <c r="E104" s="8">
        <f t="shared" si="17"/>
        <v>1273.2528437929655</v>
      </c>
      <c r="F104" s="8">
        <f t="shared" si="7"/>
        <v>2278.0122326316709</v>
      </c>
      <c r="G104" s="9">
        <f t="shared" si="18"/>
        <v>50</v>
      </c>
      <c r="H104" s="6"/>
      <c r="I104" s="8">
        <f t="shared" si="19"/>
        <v>866.55278359488534</v>
      </c>
      <c r="J104" s="8">
        <f t="shared" si="13"/>
        <v>6.3267997490268044</v>
      </c>
      <c r="K104" s="6"/>
      <c r="L104" s="8">
        <f t="shared" si="9"/>
        <v>1273.2528437929655</v>
      </c>
      <c r="M104" s="8">
        <f t="shared" si="14"/>
        <v>13.643380053693591</v>
      </c>
      <c r="N104" s="6"/>
      <c r="O104" s="8">
        <f t="shared" si="10"/>
        <v>2278.0122326316709</v>
      </c>
      <c r="P104" s="8">
        <f t="shared" si="15"/>
        <v>59.819494176152148</v>
      </c>
    </row>
    <row r="105" spans="1:16" x14ac:dyDescent="0.4">
      <c r="A105" s="7">
        <f t="shared" si="11"/>
        <v>44051</v>
      </c>
      <c r="B105" s="6"/>
      <c r="C105" s="6"/>
      <c r="D105" s="8">
        <f t="shared" si="6"/>
        <v>871.99985477857581</v>
      </c>
      <c r="E105" s="8">
        <f t="shared" si="17"/>
        <v>1285.0748344436179</v>
      </c>
      <c r="F105" s="8">
        <f t="shared" si="7"/>
        <v>2331.8286965548014</v>
      </c>
      <c r="G105" s="9">
        <f t="shared" si="18"/>
        <v>51</v>
      </c>
      <c r="H105" s="6"/>
      <c r="I105" s="8">
        <f t="shared" si="19"/>
        <v>871.99985477857581</v>
      </c>
      <c r="J105" s="8">
        <f t="shared" si="13"/>
        <v>5.4470711836904684</v>
      </c>
      <c r="K105" s="6"/>
      <c r="L105" s="8">
        <f t="shared" si="9"/>
        <v>1285.0748344436179</v>
      </c>
      <c r="M105" s="8">
        <f t="shared" si="14"/>
        <v>11.821990650652424</v>
      </c>
      <c r="N105" s="6"/>
      <c r="O105" s="8">
        <f t="shared" si="10"/>
        <v>2331.8286965548014</v>
      </c>
      <c r="P105" s="8">
        <f t="shared" si="15"/>
        <v>53.816463923130414</v>
      </c>
    </row>
    <row r="106" spans="1:16" x14ac:dyDescent="0.4">
      <c r="A106" s="7">
        <f t="shared" si="11"/>
        <v>44052</v>
      </c>
      <c r="B106" s="6"/>
      <c r="C106" s="6"/>
      <c r="D106" s="8">
        <f t="shared" si="6"/>
        <v>876.68026983586265</v>
      </c>
      <c r="E106" s="8">
        <f t="shared" si="17"/>
        <v>1295.2893762603787</v>
      </c>
      <c r="F106" s="8">
        <f t="shared" si="7"/>
        <v>2379.945998605313</v>
      </c>
      <c r="G106" s="9">
        <f t="shared" si="18"/>
        <v>52</v>
      </c>
      <c r="H106" s="6"/>
      <c r="I106" s="8">
        <f t="shared" si="19"/>
        <v>876.68026983586265</v>
      </c>
      <c r="J106" s="8">
        <f t="shared" si="13"/>
        <v>4.6804150572868366</v>
      </c>
      <c r="K106" s="6"/>
      <c r="L106" s="8">
        <f t="shared" si="9"/>
        <v>1295.2893762603787</v>
      </c>
      <c r="M106" s="8">
        <f t="shared" si="14"/>
        <v>10.214541816760857</v>
      </c>
      <c r="N106" s="6"/>
      <c r="O106" s="8">
        <f t="shared" si="10"/>
        <v>2379.945998605313</v>
      </c>
      <c r="P106" s="8">
        <f t="shared" si="15"/>
        <v>48.117302050511626</v>
      </c>
    </row>
    <row r="107" spans="1:16" x14ac:dyDescent="0.4">
      <c r="A107" s="7">
        <f t="shared" si="11"/>
        <v>44053</v>
      </c>
      <c r="B107" s="6"/>
      <c r="C107" s="6"/>
      <c r="D107" s="8">
        <f t="shared" si="6"/>
        <v>880.69511358602063</v>
      </c>
      <c r="E107" s="8">
        <f t="shared" si="17"/>
        <v>1304.093279466163</v>
      </c>
      <c r="F107" s="8">
        <f t="shared" si="7"/>
        <v>2422.7303311229243</v>
      </c>
      <c r="G107" s="9">
        <f t="shared" si="18"/>
        <v>53</v>
      </c>
      <c r="H107" s="6"/>
      <c r="I107" s="8">
        <f t="shared" si="19"/>
        <v>880.69511358602063</v>
      </c>
      <c r="J107" s="8">
        <f t="shared" si="13"/>
        <v>4.0148437501579792</v>
      </c>
      <c r="K107" s="6"/>
      <c r="L107" s="8">
        <f t="shared" si="9"/>
        <v>1304.093279466163</v>
      </c>
      <c r="M107" s="8">
        <f t="shared" si="14"/>
        <v>8.8039032057843087</v>
      </c>
      <c r="N107" s="6"/>
      <c r="O107" s="8">
        <f t="shared" si="10"/>
        <v>2422.7303311229243</v>
      </c>
      <c r="P107" s="8">
        <f t="shared" si="15"/>
        <v>42.784332517611347</v>
      </c>
    </row>
    <row r="108" spans="1:16" x14ac:dyDescent="0.4">
      <c r="A108" s="7">
        <f t="shared" si="11"/>
        <v>44054</v>
      </c>
      <c r="B108" s="6"/>
      <c r="C108" s="6"/>
      <c r="D108" s="8">
        <f t="shared" si="6"/>
        <v>884.13402211605069</v>
      </c>
      <c r="E108" s="8">
        <f t="shared" si="17"/>
        <v>1311.6652269163185</v>
      </c>
      <c r="F108" s="8">
        <f t="shared" si="7"/>
        <v>2460.5860302033475</v>
      </c>
      <c r="G108" s="9">
        <f t="shared" si="18"/>
        <v>54</v>
      </c>
      <c r="H108" s="6"/>
      <c r="I108" s="8">
        <f t="shared" si="19"/>
        <v>884.13402211605069</v>
      </c>
      <c r="J108" s="8">
        <f t="shared" si="13"/>
        <v>3.4389085300300621</v>
      </c>
      <c r="K108" s="6"/>
      <c r="L108" s="8">
        <f t="shared" si="9"/>
        <v>1311.6652269163185</v>
      </c>
      <c r="M108" s="8">
        <f t="shared" si="14"/>
        <v>7.5719474501554487</v>
      </c>
      <c r="N108" s="6"/>
      <c r="O108" s="8">
        <f t="shared" si="10"/>
        <v>2460.5860302033475</v>
      </c>
      <c r="P108" s="8">
        <f t="shared" si="15"/>
        <v>37.855699080423165</v>
      </c>
    </row>
    <row r="109" spans="1:16" x14ac:dyDescent="0.4">
      <c r="A109" s="7">
        <f t="shared" si="11"/>
        <v>44055</v>
      </c>
      <c r="B109" s="6"/>
      <c r="C109" s="6"/>
      <c r="D109" s="8">
        <f t="shared" si="6"/>
        <v>887.07594270166669</v>
      </c>
      <c r="E109" s="8">
        <f t="shared" si="17"/>
        <v>1318.1657016128142</v>
      </c>
      <c r="F109" s="8">
        <f t="shared" si="7"/>
        <v>2493.9353082659272</v>
      </c>
      <c r="G109" s="9">
        <f t="shared" si="18"/>
        <v>55</v>
      </c>
      <c r="H109" s="6"/>
      <c r="I109" s="8">
        <f t="shared" si="19"/>
        <v>887.07594270166669</v>
      </c>
      <c r="J109" s="8">
        <f t="shared" si="13"/>
        <v>2.9419205856160033</v>
      </c>
      <c r="K109" s="6"/>
      <c r="L109" s="8">
        <f t="shared" si="9"/>
        <v>1318.1657016128142</v>
      </c>
      <c r="M109" s="8">
        <f t="shared" si="14"/>
        <v>6.5004746964957576</v>
      </c>
      <c r="N109" s="6"/>
      <c r="O109" s="8">
        <f t="shared" si="10"/>
        <v>2493.9353082659272</v>
      </c>
      <c r="P109" s="8">
        <f t="shared" si="15"/>
        <v>33.349278062579742</v>
      </c>
    </row>
    <row r="110" spans="1:16" x14ac:dyDescent="0.4">
      <c r="A110" s="7">
        <f t="shared" si="11"/>
        <v>44056</v>
      </c>
      <c r="B110" s="6"/>
      <c r="C110" s="6"/>
      <c r="D110" s="8">
        <f t="shared" si="6"/>
        <v>889.5900154952252</v>
      </c>
      <c r="E110" s="8">
        <f t="shared" si="17"/>
        <v>1323.7375602461645</v>
      </c>
      <c r="F110" s="8">
        <f t="shared" si="7"/>
        <v>2523.202090586864</v>
      </c>
      <c r="G110" s="9">
        <f t="shared" si="18"/>
        <v>56</v>
      </c>
      <c r="H110" s="6"/>
      <c r="I110" s="8">
        <f t="shared" si="19"/>
        <v>889.5900154952252</v>
      </c>
      <c r="J110" s="8">
        <f t="shared" si="13"/>
        <v>2.5140727935585119</v>
      </c>
      <c r="K110" s="6"/>
      <c r="L110" s="8">
        <f t="shared" si="9"/>
        <v>1323.7375602461645</v>
      </c>
      <c r="M110" s="8">
        <f t="shared" si="14"/>
        <v>5.5718586333503026</v>
      </c>
      <c r="N110" s="6"/>
      <c r="O110" s="8">
        <f t="shared" si="10"/>
        <v>2523.202090586864</v>
      </c>
      <c r="P110" s="8">
        <f t="shared" si="15"/>
        <v>29.266782320936727</v>
      </c>
    </row>
    <row r="111" spans="1:16" x14ac:dyDescent="0.4">
      <c r="A111" s="7">
        <f t="shared" si="11"/>
        <v>44057</v>
      </c>
      <c r="B111" s="6"/>
      <c r="C111" s="6"/>
      <c r="D111" s="8">
        <f t="shared" si="6"/>
        <v>891.7365046497531</v>
      </c>
      <c r="E111" s="8">
        <f t="shared" si="17"/>
        <v>1328.5070296727886</v>
      </c>
      <c r="F111" s="8">
        <f t="shared" si="7"/>
        <v>2548.799768566274</v>
      </c>
      <c r="G111" s="9">
        <f t="shared" si="18"/>
        <v>57</v>
      </c>
      <c r="H111" s="6"/>
      <c r="I111" s="8">
        <f t="shared" si="19"/>
        <v>891.7365046497531</v>
      </c>
      <c r="J111" s="8">
        <f t="shared" si="13"/>
        <v>2.1464891545278988</v>
      </c>
      <c r="K111" s="6"/>
      <c r="L111" s="8">
        <f t="shared" si="9"/>
        <v>1328.5070296727886</v>
      </c>
      <c r="M111" s="8">
        <f t="shared" si="14"/>
        <v>4.7694694266240276</v>
      </c>
      <c r="N111" s="6"/>
      <c r="O111" s="8">
        <f t="shared" si="10"/>
        <v>2548.799768566274</v>
      </c>
      <c r="P111" s="8">
        <f t="shared" si="15"/>
        <v>25.597677979410037</v>
      </c>
    </row>
    <row r="112" spans="1:16" x14ac:dyDescent="0.4">
      <c r="A112" s="7">
        <f t="shared" si="11"/>
        <v>44058</v>
      </c>
      <c r="B112" s="6"/>
      <c r="C112" s="6"/>
      <c r="D112" s="8">
        <f t="shared" si="6"/>
        <v>893.56772826490624</v>
      </c>
      <c r="E112" s="8">
        <f t="shared" si="17"/>
        <v>1332.5849544780112</v>
      </c>
      <c r="F112" s="8">
        <f t="shared" si="7"/>
        <v>2571.1224496469986</v>
      </c>
      <c r="G112" s="9">
        <f t="shared" si="18"/>
        <v>58</v>
      </c>
      <c r="H112" s="6"/>
      <c r="I112" s="8">
        <f t="shared" si="19"/>
        <v>893.56772826490624</v>
      </c>
      <c r="J112" s="8">
        <f t="shared" si="13"/>
        <v>1.8312236151531351</v>
      </c>
      <c r="K112" s="6"/>
      <c r="L112" s="8">
        <f t="shared" si="9"/>
        <v>1332.5849544780112</v>
      </c>
      <c r="M112" s="8">
        <f t="shared" si="14"/>
        <v>4.0779248052226649</v>
      </c>
      <c r="N112" s="6"/>
      <c r="O112" s="8">
        <f t="shared" si="10"/>
        <v>2571.1224496469986</v>
      </c>
      <c r="P112" s="8">
        <f t="shared" si="15"/>
        <v>22.322681080724578</v>
      </c>
    </row>
    <row r="113" spans="1:16" x14ac:dyDescent="0.4">
      <c r="A113" s="7">
        <f t="shared" si="11"/>
        <v>44059</v>
      </c>
      <c r="B113" s="6"/>
      <c r="C113" s="6"/>
      <c r="D113" s="8">
        <f t="shared" si="6"/>
        <v>895.12895343977652</v>
      </c>
      <c r="E113" s="8">
        <f t="shared" si="17"/>
        <v>1336.0681680512616</v>
      </c>
      <c r="F113" s="8">
        <f t="shared" si="7"/>
        <v>2590.5391691866625</v>
      </c>
      <c r="G113" s="9">
        <f t="shared" si="18"/>
        <v>59</v>
      </c>
      <c r="H113" s="6"/>
      <c r="I113" s="8">
        <f t="shared" si="19"/>
        <v>895.12895343977652</v>
      </c>
      <c r="J113" s="8">
        <f t="shared" si="13"/>
        <v>1.5612251748702874</v>
      </c>
      <c r="K113" s="6"/>
      <c r="L113" s="8">
        <f t="shared" si="9"/>
        <v>1336.0681680512616</v>
      </c>
      <c r="M113" s="8">
        <f t="shared" si="14"/>
        <v>3.4832135732503957</v>
      </c>
      <c r="N113" s="6"/>
      <c r="O113" s="8">
        <f t="shared" si="10"/>
        <v>2590.5391691866625</v>
      </c>
      <c r="P113" s="8">
        <f t="shared" si="15"/>
        <v>19.416719539663973</v>
      </c>
    </row>
    <row r="114" spans="1:16" x14ac:dyDescent="0.4">
      <c r="A114" s="7">
        <f t="shared" si="11"/>
        <v>44060</v>
      </c>
      <c r="B114" s="6"/>
      <c r="C114" s="6"/>
      <c r="D114" s="8">
        <f t="shared" si="6"/>
        <v>896.45923546200231</v>
      </c>
      <c r="E114" s="8">
        <f t="shared" si="17"/>
        <v>1339.0408960259695</v>
      </c>
      <c r="F114" s="8">
        <f t="shared" si="7"/>
        <v>2607.3905011848019</v>
      </c>
      <c r="G114" s="9">
        <f t="shared" si="18"/>
        <v>60</v>
      </c>
      <c r="H114" s="6"/>
      <c r="I114" s="8">
        <f t="shared" si="19"/>
        <v>896.45923546200231</v>
      </c>
      <c r="J114" s="8">
        <f t="shared" si="13"/>
        <v>1.3302820222257878</v>
      </c>
      <c r="K114" s="6"/>
      <c r="L114" s="8">
        <f t="shared" si="9"/>
        <v>1339.0408960259695</v>
      </c>
      <c r="M114" s="8">
        <f t="shared" si="14"/>
        <v>2.9727279747078228</v>
      </c>
      <c r="N114" s="6"/>
      <c r="O114" s="8">
        <f t="shared" si="10"/>
        <v>2607.3905011848019</v>
      </c>
      <c r="P114" s="8">
        <f t="shared" si="15"/>
        <v>16.851331998139358</v>
      </c>
    </row>
    <row r="115" spans="1:16" x14ac:dyDescent="0.4">
      <c r="A115" s="7">
        <f t="shared" si="11"/>
        <v>44061</v>
      </c>
      <c r="B115" s="6"/>
      <c r="C115" s="6"/>
      <c r="D115" s="8">
        <f t="shared" si="6"/>
        <v>897.59218949066371</v>
      </c>
      <c r="E115" s="8">
        <f t="shared" si="17"/>
        <v>1341.5761297654083</v>
      </c>
      <c r="F115" s="8">
        <f t="shared" si="7"/>
        <v>2621.9870327232597</v>
      </c>
      <c r="G115" s="9">
        <f t="shared" si="18"/>
        <v>61</v>
      </c>
      <c r="H115" s="6"/>
      <c r="I115" s="8">
        <f t="shared" si="19"/>
        <v>897.59218949066371</v>
      </c>
      <c r="J115" s="8">
        <f t="shared" si="13"/>
        <v>1.1329540286614019</v>
      </c>
      <c r="K115" s="6"/>
      <c r="L115" s="8">
        <f t="shared" si="9"/>
        <v>1341.5761297654083</v>
      </c>
      <c r="M115" s="8">
        <f t="shared" si="14"/>
        <v>2.5352337394388087</v>
      </c>
      <c r="N115" s="6"/>
      <c r="O115" s="8">
        <f t="shared" si="10"/>
        <v>2621.9870327232597</v>
      </c>
      <c r="P115" s="8">
        <f t="shared" si="15"/>
        <v>14.596531538457839</v>
      </c>
    </row>
    <row r="116" spans="1:16" x14ac:dyDescent="0.4">
      <c r="A116" s="7">
        <f t="shared" si="11"/>
        <v>44062</v>
      </c>
      <c r="B116" s="6"/>
      <c r="C116" s="6"/>
      <c r="D116" s="8">
        <f t="shared" si="6"/>
        <v>898.55668970888701</v>
      </c>
      <c r="E116" s="8">
        <f t="shared" si="17"/>
        <v>1343.7369296510428</v>
      </c>
      <c r="F116" s="8">
        <f t="shared" si="7"/>
        <v>2634.6092269345763</v>
      </c>
      <c r="G116" s="9">
        <f t="shared" si="18"/>
        <v>62</v>
      </c>
      <c r="H116" s="6"/>
      <c r="I116" s="8">
        <f t="shared" si="19"/>
        <v>898.55668970888701</v>
      </c>
      <c r="J116" s="8">
        <f t="shared" si="13"/>
        <v>0.9645002182232929</v>
      </c>
      <c r="K116" s="6"/>
      <c r="L116" s="8">
        <f t="shared" si="9"/>
        <v>1343.7369296510428</v>
      </c>
      <c r="M116" s="8">
        <f t="shared" si="14"/>
        <v>2.1607998856345603</v>
      </c>
      <c r="N116" s="6"/>
      <c r="O116" s="8">
        <f t="shared" si="10"/>
        <v>2634.6092269345763</v>
      </c>
      <c r="P116" s="8">
        <f t="shared" si="15"/>
        <v>12.622194211316582</v>
      </c>
    </row>
    <row r="117" spans="1:16" x14ac:dyDescent="0.4">
      <c r="A117" s="7">
        <f t="shared" si="11"/>
        <v>44063</v>
      </c>
      <c r="B117" s="6"/>
      <c r="C117" s="6"/>
      <c r="D117" s="8">
        <f t="shared" si="6"/>
        <v>899.37749545439578</v>
      </c>
      <c r="E117" s="8">
        <f t="shared" si="17"/>
        <v>1345.5776343292264</v>
      </c>
      <c r="F117" s="8">
        <f t="shared" si="7"/>
        <v>2645.5082733330673</v>
      </c>
      <c r="G117" s="9">
        <f t="shared" si="18"/>
        <v>63</v>
      </c>
      <c r="H117" s="6"/>
      <c r="I117" s="8">
        <f t="shared" si="19"/>
        <v>899.37749545439578</v>
      </c>
      <c r="J117" s="8">
        <f t="shared" si="13"/>
        <v>0.82080574550877827</v>
      </c>
      <c r="K117" s="6"/>
      <c r="L117" s="8">
        <f t="shared" si="9"/>
        <v>1345.5776343292264</v>
      </c>
      <c r="M117" s="8">
        <f t="shared" si="14"/>
        <v>1.8407046781835561</v>
      </c>
      <c r="N117" s="6"/>
      <c r="O117" s="8">
        <f t="shared" si="10"/>
        <v>2645.5082733330673</v>
      </c>
      <c r="P117" s="8">
        <f t="shared" si="15"/>
        <v>10.899046398491009</v>
      </c>
    </row>
    <row r="118" spans="1:16" x14ac:dyDescent="0.4">
      <c r="A118" s="7">
        <f t="shared" si="11"/>
        <v>44064</v>
      </c>
      <c r="B118" s="6"/>
      <c r="C118" s="6"/>
      <c r="D118" s="8">
        <f t="shared" si="6"/>
        <v>900.07580680368108</v>
      </c>
      <c r="E118" s="8">
        <f t="shared" ref="E118:E149" si="20">L118</f>
        <v>1347.1449638927497</v>
      </c>
      <c r="F118" s="8">
        <f t="shared" si="7"/>
        <v>2654.907600411671</v>
      </c>
      <c r="G118" s="9">
        <f t="shared" si="18"/>
        <v>64</v>
      </c>
      <c r="H118" s="6"/>
      <c r="I118" s="8">
        <f t="shared" ref="I118:I149" si="21">$H$40/(1+$H$41*EXP(-$H$42*G118))</f>
        <v>900.07580680368108</v>
      </c>
      <c r="J118" s="8">
        <f t="shared" si="13"/>
        <v>0.69831134928529082</v>
      </c>
      <c r="K118" s="6"/>
      <c r="L118" s="8">
        <f t="shared" si="9"/>
        <v>1347.1449638927497</v>
      </c>
      <c r="M118" s="8">
        <f t="shared" si="14"/>
        <v>1.5673295635233444</v>
      </c>
      <c r="N118" s="6"/>
      <c r="O118" s="8">
        <f t="shared" si="10"/>
        <v>2654.907600411671</v>
      </c>
      <c r="P118" s="8">
        <f t="shared" si="15"/>
        <v>9.3993270786036192</v>
      </c>
    </row>
    <row r="119" spans="1:16" x14ac:dyDescent="0.4">
      <c r="A119" s="7">
        <f t="shared" si="11"/>
        <v>44065</v>
      </c>
      <c r="B119" s="6"/>
      <c r="C119" s="6"/>
      <c r="D119" s="8">
        <f t="shared" ref="D119:D182" si="22">I119</f>
        <v>900.66975390733478</v>
      </c>
      <c r="E119" s="8">
        <f t="shared" si="20"/>
        <v>1348.479013219147</v>
      </c>
      <c r="F119" s="8">
        <f t="shared" ref="F119:F182" si="23">O119</f>
        <v>2663.0047962983144</v>
      </c>
      <c r="G119" s="9">
        <f t="shared" si="18"/>
        <v>65</v>
      </c>
      <c r="H119" s="6"/>
      <c r="I119" s="8">
        <f t="shared" si="21"/>
        <v>900.66975390733478</v>
      </c>
      <c r="J119" s="8">
        <f t="shared" si="13"/>
        <v>0.59394710365370429</v>
      </c>
      <c r="K119" s="6"/>
      <c r="L119" s="8">
        <f t="shared" ref="L119:L182" si="24">L$40/(1+L$41*EXP(-L$42*$G119))</f>
        <v>1348.479013219147</v>
      </c>
      <c r="M119" s="8">
        <f t="shared" si="14"/>
        <v>1.3340493263972348</v>
      </c>
      <c r="N119" s="6"/>
      <c r="O119" s="8">
        <f t="shared" ref="O119:O182" si="25">O$40/(1+O$41*EXP(-O$42*$G119))</f>
        <v>2663.0047962983144</v>
      </c>
      <c r="P119" s="8">
        <f t="shared" si="15"/>
        <v>8.0971958866434761</v>
      </c>
    </row>
    <row r="120" spans="1:16" x14ac:dyDescent="0.4">
      <c r="A120" s="7">
        <f t="shared" ref="A120:A183" si="26">A119+1</f>
        <v>44066</v>
      </c>
      <c r="B120" s="6"/>
      <c r="C120" s="6"/>
      <c r="D120" s="8">
        <f t="shared" si="22"/>
        <v>901.17482537779858</v>
      </c>
      <c r="E120" s="8">
        <f t="shared" si="20"/>
        <v>1349.6141372170605</v>
      </c>
      <c r="F120" s="8">
        <f t="shared" si="23"/>
        <v>2669.9737452710538</v>
      </c>
      <c r="G120" s="9">
        <f t="shared" si="18"/>
        <v>66</v>
      </c>
      <c r="H120" s="6"/>
      <c r="I120" s="8">
        <f t="shared" si="21"/>
        <v>901.17482537779858</v>
      </c>
      <c r="J120" s="8">
        <f t="shared" ref="J120:J183" si="27">I120-I119</f>
        <v>0.50507147046380396</v>
      </c>
      <c r="K120" s="6"/>
      <c r="L120" s="8">
        <f t="shared" si="24"/>
        <v>1349.6141372170605</v>
      </c>
      <c r="M120" s="8">
        <f t="shared" ref="M120:M183" si="28">L120-L119</f>
        <v>1.1351239979135244</v>
      </c>
      <c r="N120" s="6"/>
      <c r="O120" s="8">
        <f t="shared" si="25"/>
        <v>2669.9737452710538</v>
      </c>
      <c r="P120" s="8">
        <f t="shared" ref="P120:P183" si="29">O120-O119</f>
        <v>6.9689489727393266</v>
      </c>
    </row>
    <row r="121" spans="1:16" x14ac:dyDescent="0.4">
      <c r="A121" s="7">
        <f t="shared" si="26"/>
        <v>44067</v>
      </c>
      <c r="B121" s="6"/>
      <c r="C121" s="6"/>
      <c r="D121" s="8">
        <f t="shared" si="22"/>
        <v>901.60424146581772</v>
      </c>
      <c r="E121" s="8">
        <f t="shared" si="20"/>
        <v>1350.5797332489994</v>
      </c>
      <c r="F121" s="8">
        <f t="shared" si="23"/>
        <v>2675.9668397202436</v>
      </c>
      <c r="G121" s="9">
        <f t="shared" si="18"/>
        <v>67</v>
      </c>
      <c r="H121" s="6"/>
      <c r="I121" s="8">
        <f t="shared" si="21"/>
        <v>901.60424146581772</v>
      </c>
      <c r="J121" s="8">
        <f t="shared" si="27"/>
        <v>0.42941608801913844</v>
      </c>
      <c r="K121" s="6"/>
      <c r="L121" s="8">
        <f t="shared" si="24"/>
        <v>1350.5797332489994</v>
      </c>
      <c r="M121" s="8">
        <f t="shared" si="28"/>
        <v>0.96559603193895782</v>
      </c>
      <c r="N121" s="6"/>
      <c r="O121" s="8">
        <f t="shared" si="25"/>
        <v>2675.9668397202436</v>
      </c>
      <c r="P121" s="8">
        <f t="shared" si="29"/>
        <v>5.9930944491898117</v>
      </c>
    </row>
    <row r="122" spans="1:16" x14ac:dyDescent="0.4">
      <c r="A122" s="7">
        <f t="shared" si="26"/>
        <v>44068</v>
      </c>
      <c r="B122" s="6"/>
      <c r="C122" s="6"/>
      <c r="D122" s="8">
        <f t="shared" si="22"/>
        <v>901.96927781425654</v>
      </c>
      <c r="E122" s="8">
        <f t="shared" si="20"/>
        <v>1351.4009280606922</v>
      </c>
      <c r="F122" s="8">
        <f t="shared" si="23"/>
        <v>2681.11716885446</v>
      </c>
      <c r="G122" s="9">
        <f t="shared" si="18"/>
        <v>68</v>
      </c>
      <c r="H122" s="6"/>
      <c r="I122" s="8">
        <f t="shared" si="21"/>
        <v>901.96927781425654</v>
      </c>
      <c r="J122" s="8">
        <f t="shared" si="27"/>
        <v>0.36503634843882082</v>
      </c>
      <c r="K122" s="6"/>
      <c r="L122" s="8">
        <f t="shared" si="24"/>
        <v>1351.4009280606922</v>
      </c>
      <c r="M122" s="8">
        <f t="shared" si="28"/>
        <v>0.82119481169274877</v>
      </c>
      <c r="N122" s="6"/>
      <c r="O122" s="8">
        <f t="shared" si="25"/>
        <v>2681.11716885446</v>
      </c>
      <c r="P122" s="8">
        <f t="shared" si="29"/>
        <v>5.150329134216463</v>
      </c>
    </row>
    <row r="123" spans="1:16" x14ac:dyDescent="0.4">
      <c r="A123" s="7">
        <f t="shared" si="26"/>
        <v>44069</v>
      </c>
      <c r="B123" s="6"/>
      <c r="C123" s="6"/>
      <c r="D123" s="8">
        <f t="shared" si="22"/>
        <v>902.27954538362462</v>
      </c>
      <c r="E123" s="8">
        <f t="shared" si="20"/>
        <v>1352.0991775833809</v>
      </c>
      <c r="F123" s="8">
        <f t="shared" si="23"/>
        <v>2685.5406180168707</v>
      </c>
      <c r="G123" s="9">
        <f t="shared" si="18"/>
        <v>69</v>
      </c>
      <c r="H123" s="6"/>
      <c r="I123" s="8">
        <f t="shared" si="21"/>
        <v>902.27954538362462</v>
      </c>
      <c r="J123" s="8">
        <f t="shared" si="27"/>
        <v>0.31026756936807942</v>
      </c>
      <c r="K123" s="6"/>
      <c r="L123" s="8">
        <f t="shared" si="24"/>
        <v>1352.0991775833809</v>
      </c>
      <c r="M123" s="8">
        <f t="shared" si="28"/>
        <v>0.69824952268868401</v>
      </c>
      <c r="N123" s="6"/>
      <c r="O123" s="8">
        <f t="shared" si="25"/>
        <v>2685.5406180168707</v>
      </c>
      <c r="P123" s="8">
        <f t="shared" si="29"/>
        <v>4.423449162410634</v>
      </c>
    </row>
    <row r="124" spans="1:16" x14ac:dyDescent="0.4">
      <c r="A124" s="7">
        <f t="shared" si="26"/>
        <v>44070</v>
      </c>
      <c r="B124" s="6"/>
      <c r="C124" s="6"/>
      <c r="D124" s="8">
        <f t="shared" si="22"/>
        <v>902.54323180008225</v>
      </c>
      <c r="E124" s="8">
        <f t="shared" si="20"/>
        <v>1352.6927883095536</v>
      </c>
      <c r="F124" s="8">
        <f t="shared" si="23"/>
        <v>2689.337837211765</v>
      </c>
      <c r="G124" s="9">
        <f t="shared" si="18"/>
        <v>70</v>
      </c>
      <c r="H124" s="6"/>
      <c r="I124" s="8">
        <f t="shared" si="21"/>
        <v>902.54323180008225</v>
      </c>
      <c r="J124" s="8">
        <f t="shared" si="27"/>
        <v>0.26368641645763091</v>
      </c>
      <c r="K124" s="6"/>
      <c r="L124" s="8">
        <f t="shared" si="24"/>
        <v>1352.6927883095536</v>
      </c>
      <c r="M124" s="8">
        <f t="shared" si="28"/>
        <v>0.59361072617275568</v>
      </c>
      <c r="N124" s="6"/>
      <c r="O124" s="8">
        <f t="shared" si="25"/>
        <v>2689.337837211765</v>
      </c>
      <c r="P124" s="8">
        <f t="shared" si="29"/>
        <v>3.7972191948942964</v>
      </c>
    </row>
    <row r="125" spans="1:16" x14ac:dyDescent="0.4">
      <c r="A125" s="7">
        <f t="shared" si="26"/>
        <v>44071</v>
      </c>
      <c r="B125" s="6"/>
      <c r="C125" s="6"/>
      <c r="D125" s="8">
        <f t="shared" si="22"/>
        <v>902.76730895216383</v>
      </c>
      <c r="E125" s="8">
        <f t="shared" si="20"/>
        <v>1353.197368813602</v>
      </c>
      <c r="F125" s="8">
        <f t="shared" si="23"/>
        <v>2692.5960557191461</v>
      </c>
      <c r="G125" s="9">
        <f t="shared" si="18"/>
        <v>71</v>
      </c>
      <c r="H125" s="6"/>
      <c r="I125" s="8">
        <f t="shared" si="21"/>
        <v>902.76730895216383</v>
      </c>
      <c r="J125" s="8">
        <f t="shared" si="27"/>
        <v>0.22407715208157697</v>
      </c>
      <c r="K125" s="6"/>
      <c r="L125" s="8">
        <f t="shared" si="24"/>
        <v>1353.197368813602</v>
      </c>
      <c r="M125" s="8">
        <f t="shared" si="28"/>
        <v>0.50458050404836285</v>
      </c>
      <c r="N125" s="6"/>
      <c r="O125" s="8">
        <f t="shared" si="25"/>
        <v>2692.5960557191461</v>
      </c>
      <c r="P125" s="8">
        <f t="shared" si="29"/>
        <v>3.2582185073811161</v>
      </c>
    </row>
    <row r="126" spans="1:16" x14ac:dyDescent="0.4">
      <c r="A126" s="7">
        <f t="shared" si="26"/>
        <v>44072</v>
      </c>
      <c r="B126" s="6"/>
      <c r="C126" s="6"/>
      <c r="D126" s="8">
        <f t="shared" si="22"/>
        <v>902.95771120370352</v>
      </c>
      <c r="E126" s="8">
        <f t="shared" si="20"/>
        <v>1353.626219569662</v>
      </c>
      <c r="F126" s="8">
        <f t="shared" si="23"/>
        <v>2695.3907328025643</v>
      </c>
      <c r="G126" s="9">
        <f t="shared" si="18"/>
        <v>72</v>
      </c>
      <c r="H126" s="6"/>
      <c r="I126" s="8">
        <f t="shared" si="21"/>
        <v>902.95771120370352</v>
      </c>
      <c r="J126" s="8">
        <f t="shared" si="27"/>
        <v>0.19040225153969459</v>
      </c>
      <c r="K126" s="6"/>
      <c r="L126" s="8">
        <f t="shared" si="24"/>
        <v>1353.626219569662</v>
      </c>
      <c r="M126" s="8">
        <f t="shared" si="28"/>
        <v>0.428850756060001</v>
      </c>
      <c r="N126" s="6"/>
      <c r="O126" s="8">
        <f t="shared" si="25"/>
        <v>2695.3907328025643</v>
      </c>
      <c r="P126" s="8">
        <f t="shared" si="29"/>
        <v>2.7946770834182644</v>
      </c>
    </row>
    <row r="127" spans="1:16" x14ac:dyDescent="0.4">
      <c r="A127" s="7">
        <f t="shared" si="26"/>
        <v>44073</v>
      </c>
      <c r="B127" s="6"/>
      <c r="C127" s="6"/>
      <c r="D127" s="8">
        <f t="shared" si="22"/>
        <v>903.11948812848857</v>
      </c>
      <c r="E127" s="8">
        <f t="shared" si="20"/>
        <v>1353.9906686319734</v>
      </c>
      <c r="F127" s="8">
        <f t="shared" si="23"/>
        <v>2697.7870436393478</v>
      </c>
      <c r="G127" s="9">
        <f t="shared" si="18"/>
        <v>73</v>
      </c>
      <c r="H127" s="6"/>
      <c r="I127" s="8">
        <f t="shared" si="21"/>
        <v>903.11948812848857</v>
      </c>
      <c r="J127" s="8">
        <f t="shared" si="27"/>
        <v>0.16177692478504468</v>
      </c>
      <c r="K127" s="6"/>
      <c r="L127" s="8">
        <f t="shared" si="24"/>
        <v>1353.9906686319734</v>
      </c>
      <c r="M127" s="8">
        <f t="shared" si="28"/>
        <v>0.36444906231145069</v>
      </c>
      <c r="N127" s="6"/>
      <c r="O127" s="8">
        <f t="shared" si="25"/>
        <v>2697.7870436393478</v>
      </c>
      <c r="P127" s="8">
        <f t="shared" si="29"/>
        <v>2.3963108367834138</v>
      </c>
    </row>
    <row r="128" spans="1:16" x14ac:dyDescent="0.4">
      <c r="A128" s="7">
        <f t="shared" si="26"/>
        <v>44074</v>
      </c>
      <c r="B128" s="6"/>
      <c r="C128" s="6"/>
      <c r="D128" s="8">
        <f t="shared" si="22"/>
        <v>903.25693522666813</v>
      </c>
      <c r="E128" s="8">
        <f t="shared" si="20"/>
        <v>1354.3003600734801</v>
      </c>
      <c r="F128" s="8">
        <f t="shared" si="23"/>
        <v>2699.8412056870216</v>
      </c>
      <c r="G128" s="9">
        <f t="shared" si="18"/>
        <v>74</v>
      </c>
      <c r="H128" s="6"/>
      <c r="I128" s="8">
        <f t="shared" si="21"/>
        <v>903.25693522666813</v>
      </c>
      <c r="J128" s="8">
        <f t="shared" si="27"/>
        <v>0.13744709817956391</v>
      </c>
      <c r="K128" s="6"/>
      <c r="L128" s="8">
        <f t="shared" si="24"/>
        <v>1354.3003600734801</v>
      </c>
      <c r="M128" s="8">
        <f t="shared" si="28"/>
        <v>0.30969144150662942</v>
      </c>
      <c r="N128" s="6"/>
      <c r="O128" s="8">
        <f t="shared" si="25"/>
        <v>2699.8412056870216</v>
      </c>
      <c r="P128" s="8">
        <f t="shared" si="29"/>
        <v>2.054162047673799</v>
      </c>
    </row>
    <row r="129" spans="1:16" x14ac:dyDescent="0.4">
      <c r="A129" s="7">
        <f t="shared" si="26"/>
        <v>44075</v>
      </c>
      <c r="B129" s="6"/>
      <c r="C129" s="6"/>
      <c r="D129" s="8">
        <f t="shared" si="22"/>
        <v>903.37370566568916</v>
      </c>
      <c r="E129" s="8">
        <f t="shared" si="20"/>
        <v>1354.5635013832887</v>
      </c>
      <c r="F129" s="8">
        <f t="shared" si="23"/>
        <v>2701.6016545273956</v>
      </c>
      <c r="G129" s="9">
        <f t="shared" si="18"/>
        <v>75</v>
      </c>
      <c r="H129" s="6"/>
      <c r="I129" s="8">
        <f t="shared" si="21"/>
        <v>903.37370566568916</v>
      </c>
      <c r="J129" s="8">
        <f t="shared" si="27"/>
        <v>0.11677043902102469</v>
      </c>
      <c r="K129" s="6"/>
      <c r="L129" s="8">
        <f t="shared" si="24"/>
        <v>1354.5635013832887</v>
      </c>
      <c r="M129" s="8">
        <f t="shared" si="28"/>
        <v>0.26314130980858863</v>
      </c>
      <c r="N129" s="6"/>
      <c r="O129" s="8">
        <f t="shared" si="25"/>
        <v>2701.6016545273956</v>
      </c>
      <c r="P129" s="8">
        <f t="shared" si="29"/>
        <v>1.7604488403740106</v>
      </c>
    </row>
    <row r="130" spans="1:16" x14ac:dyDescent="0.4">
      <c r="A130" s="7">
        <f t="shared" si="26"/>
        <v>44076</v>
      </c>
      <c r="B130" s="6"/>
      <c r="C130" s="6"/>
      <c r="D130" s="8">
        <f t="shared" si="22"/>
        <v>903.4729057057084</v>
      </c>
      <c r="E130" s="8">
        <f t="shared" si="20"/>
        <v>1354.787075340317</v>
      </c>
      <c r="F130" s="8">
        <f t="shared" si="23"/>
        <v>2703.1100804186726</v>
      </c>
      <c r="G130" s="9">
        <f t="shared" si="18"/>
        <v>76</v>
      </c>
      <c r="H130" s="6"/>
      <c r="I130" s="8">
        <f t="shared" si="21"/>
        <v>903.4729057057084</v>
      </c>
      <c r="J130" s="8">
        <f t="shared" si="27"/>
        <v>9.9200040019240987E-2</v>
      </c>
      <c r="K130" s="6"/>
      <c r="L130" s="8">
        <f t="shared" si="24"/>
        <v>1354.787075340317</v>
      </c>
      <c r="M130" s="8">
        <f t="shared" si="28"/>
        <v>0.22357395702829308</v>
      </c>
      <c r="N130" s="6"/>
      <c r="O130" s="8">
        <f t="shared" si="25"/>
        <v>2703.1100804186726</v>
      </c>
      <c r="P130" s="8">
        <f t="shared" si="29"/>
        <v>1.5084258912770565</v>
      </c>
    </row>
    <row r="131" spans="1:16" x14ac:dyDescent="0.4">
      <c r="A131" s="7">
        <f t="shared" si="26"/>
        <v>44077</v>
      </c>
      <c r="B131" s="6"/>
      <c r="C131" s="6"/>
      <c r="D131" s="8">
        <f t="shared" si="22"/>
        <v>903.55717612357296</v>
      </c>
      <c r="E131" s="8">
        <f t="shared" si="20"/>
        <v>1354.9770212319941</v>
      </c>
      <c r="F131" s="8">
        <f t="shared" si="23"/>
        <v>2704.4023378134602</v>
      </c>
      <c r="G131" s="9">
        <f t="shared" si="18"/>
        <v>77</v>
      </c>
      <c r="H131" s="6"/>
      <c r="I131" s="8">
        <f t="shared" si="21"/>
        <v>903.55717612357296</v>
      </c>
      <c r="J131" s="8">
        <f t="shared" si="27"/>
        <v>8.4270417864559022E-2</v>
      </c>
      <c r="K131" s="6"/>
      <c r="L131" s="8">
        <f t="shared" si="24"/>
        <v>1354.9770212319941</v>
      </c>
      <c r="M131" s="8">
        <f t="shared" si="28"/>
        <v>0.18994589167709819</v>
      </c>
      <c r="N131" s="6"/>
      <c r="O131" s="8">
        <f t="shared" si="25"/>
        <v>2704.4023378134602</v>
      </c>
      <c r="P131" s="8">
        <f t="shared" si="29"/>
        <v>1.2922573947876117</v>
      </c>
    </row>
    <row r="132" spans="1:16" x14ac:dyDescent="0.4">
      <c r="A132" s="7">
        <f t="shared" si="26"/>
        <v>44078</v>
      </c>
      <c r="B132" s="6"/>
      <c r="C132" s="6"/>
      <c r="D132" s="8">
        <f t="shared" si="22"/>
        <v>903.62876164062493</v>
      </c>
      <c r="E132" s="8">
        <f t="shared" si="20"/>
        <v>1355.1383896862326</v>
      </c>
      <c r="F132" s="8">
        <f t="shared" si="23"/>
        <v>2705.509240328518</v>
      </c>
      <c r="G132" s="9">
        <f t="shared" si="18"/>
        <v>78</v>
      </c>
      <c r="H132" s="6"/>
      <c r="I132" s="8">
        <f t="shared" si="21"/>
        <v>903.62876164062493</v>
      </c>
      <c r="J132" s="8">
        <f t="shared" si="27"/>
        <v>7.1585517051971692E-2</v>
      </c>
      <c r="K132" s="6"/>
      <c r="L132" s="8">
        <f t="shared" si="24"/>
        <v>1355.1383896862326</v>
      </c>
      <c r="M132" s="8">
        <f t="shared" si="28"/>
        <v>0.16136845423852719</v>
      </c>
      <c r="N132" s="6"/>
      <c r="O132" s="8">
        <f t="shared" si="25"/>
        <v>2705.509240328518</v>
      </c>
      <c r="P132" s="8">
        <f t="shared" si="29"/>
        <v>1.1069025150577545</v>
      </c>
    </row>
    <row r="133" spans="1:16" x14ac:dyDescent="0.4">
      <c r="A133" s="7">
        <f t="shared" si="26"/>
        <v>44079</v>
      </c>
      <c r="B133" s="6"/>
      <c r="C133" s="6"/>
      <c r="D133" s="8">
        <f t="shared" si="22"/>
        <v>903.6895700863214</v>
      </c>
      <c r="E133" s="8">
        <f t="shared" si="20"/>
        <v>1355.2754748384277</v>
      </c>
      <c r="F133" s="8">
        <f t="shared" si="23"/>
        <v>2706.4572533493997</v>
      </c>
      <c r="G133" s="9">
        <f t="shared" si="18"/>
        <v>79</v>
      </c>
      <c r="H133" s="6"/>
      <c r="I133" s="8">
        <f t="shared" si="21"/>
        <v>903.6895700863214</v>
      </c>
      <c r="J133" s="8">
        <f t="shared" si="27"/>
        <v>6.0808445696466151E-2</v>
      </c>
      <c r="K133" s="6"/>
      <c r="L133" s="8">
        <f t="shared" si="24"/>
        <v>1355.2754748384277</v>
      </c>
      <c r="M133" s="8">
        <f t="shared" si="28"/>
        <v>0.13708515219514084</v>
      </c>
      <c r="N133" s="6"/>
      <c r="O133" s="8">
        <f t="shared" si="25"/>
        <v>2706.4572533493997</v>
      </c>
      <c r="P133" s="8">
        <f t="shared" si="29"/>
        <v>0.94801302088171724</v>
      </c>
    </row>
    <row r="134" spans="1:16" x14ac:dyDescent="0.4">
      <c r="A134" s="7">
        <f t="shared" si="26"/>
        <v>44080</v>
      </c>
      <c r="B134" s="6"/>
      <c r="C134" s="6"/>
      <c r="D134" s="8">
        <f t="shared" si="22"/>
        <v>903.74122278960351</v>
      </c>
      <c r="E134" s="8">
        <f t="shared" si="20"/>
        <v>1355.391927064552</v>
      </c>
      <c r="F134" s="8">
        <f t="shared" si="23"/>
        <v>2707.2690958164235</v>
      </c>
      <c r="G134" s="9">
        <f t="shared" si="18"/>
        <v>80</v>
      </c>
      <c r="H134" s="6"/>
      <c r="I134" s="8">
        <f t="shared" si="21"/>
        <v>903.74122278960351</v>
      </c>
      <c r="J134" s="8">
        <f t="shared" si="27"/>
        <v>5.1652703282115908E-2</v>
      </c>
      <c r="K134" s="6"/>
      <c r="L134" s="8">
        <f t="shared" si="24"/>
        <v>1355.391927064552</v>
      </c>
      <c r="M134" s="8">
        <f t="shared" si="28"/>
        <v>0.11645222612423822</v>
      </c>
      <c r="N134" s="6"/>
      <c r="O134" s="8">
        <f t="shared" si="25"/>
        <v>2707.2690958164235</v>
      </c>
      <c r="P134" s="8">
        <f t="shared" si="29"/>
        <v>0.81184246702378005</v>
      </c>
    </row>
    <row r="135" spans="1:16" x14ac:dyDescent="0.4">
      <c r="A135" s="7">
        <f t="shared" si="26"/>
        <v>44081</v>
      </c>
      <c r="B135" s="6"/>
      <c r="C135" s="6"/>
      <c r="D135" s="8">
        <f t="shared" si="22"/>
        <v>903.78509748028853</v>
      </c>
      <c r="E135" s="8">
        <f t="shared" si="20"/>
        <v>1355.4908490754337</v>
      </c>
      <c r="F135" s="8">
        <f t="shared" si="23"/>
        <v>2707.9642619083661</v>
      </c>
      <c r="G135" s="9">
        <f t="shared" si="18"/>
        <v>81</v>
      </c>
      <c r="H135" s="6"/>
      <c r="I135" s="8">
        <f t="shared" si="21"/>
        <v>903.78509748028853</v>
      </c>
      <c r="J135" s="8">
        <f t="shared" si="27"/>
        <v>4.3874690685015594E-2</v>
      </c>
      <c r="K135" s="6"/>
      <c r="L135" s="8">
        <f t="shared" si="24"/>
        <v>1355.4908490754337</v>
      </c>
      <c r="M135" s="8">
        <f t="shared" si="28"/>
        <v>9.8922010881778988E-2</v>
      </c>
      <c r="N135" s="6"/>
      <c r="O135" s="8">
        <f t="shared" si="25"/>
        <v>2707.9642619083661</v>
      </c>
      <c r="P135" s="8">
        <f t="shared" si="29"/>
        <v>0.69516609194261036</v>
      </c>
    </row>
    <row r="136" spans="1:16" x14ac:dyDescent="0.4">
      <c r="A136" s="7">
        <f t="shared" si="26"/>
        <v>44082</v>
      </c>
      <c r="B136" s="6"/>
      <c r="C136" s="6"/>
      <c r="D136" s="8">
        <f t="shared" si="22"/>
        <v>903.82236480050278</v>
      </c>
      <c r="E136" s="8">
        <f t="shared" si="20"/>
        <v>1355.5748777829742</v>
      </c>
      <c r="F136" s="8">
        <f t="shared" si="23"/>
        <v>2708.5594724158391</v>
      </c>
      <c r="G136" s="9">
        <f t="shared" si="18"/>
        <v>82</v>
      </c>
      <c r="H136" s="6"/>
      <c r="I136" s="8">
        <f t="shared" si="21"/>
        <v>903.82236480050278</v>
      </c>
      <c r="J136" s="8">
        <f t="shared" si="27"/>
        <v>3.7267320214255051E-2</v>
      </c>
      <c r="K136" s="6"/>
      <c r="L136" s="8">
        <f t="shared" si="24"/>
        <v>1355.5748777829742</v>
      </c>
      <c r="M136" s="8">
        <f t="shared" si="28"/>
        <v>8.4028707540483083E-2</v>
      </c>
      <c r="N136" s="6"/>
      <c r="O136" s="8">
        <f t="shared" si="25"/>
        <v>2708.5594724158391</v>
      </c>
      <c r="P136" s="8">
        <f t="shared" si="29"/>
        <v>0.59521050747298432</v>
      </c>
    </row>
    <row r="137" spans="1:16" x14ac:dyDescent="0.4">
      <c r="A137" s="7">
        <f t="shared" si="26"/>
        <v>44083</v>
      </c>
      <c r="B137" s="6"/>
      <c r="C137" s="6"/>
      <c r="D137" s="8">
        <f t="shared" si="22"/>
        <v>903.85401936834444</v>
      </c>
      <c r="E137" s="8">
        <f t="shared" si="20"/>
        <v>1355.6462540124949</v>
      </c>
      <c r="F137" s="8">
        <f t="shared" si="23"/>
        <v>2709.0690646448484</v>
      </c>
      <c r="G137" s="9">
        <f t="shared" si="18"/>
        <v>83</v>
      </c>
      <c r="H137" s="6"/>
      <c r="I137" s="8">
        <f t="shared" si="21"/>
        <v>903.85401936834444</v>
      </c>
      <c r="J137" s="8">
        <f t="shared" si="27"/>
        <v>3.1654567841655989E-2</v>
      </c>
      <c r="K137" s="6"/>
      <c r="L137" s="8">
        <f t="shared" si="24"/>
        <v>1355.6462540124949</v>
      </c>
      <c r="M137" s="8">
        <f t="shared" si="28"/>
        <v>7.1376229520637935E-2</v>
      </c>
      <c r="N137" s="6"/>
      <c r="O137" s="8">
        <f t="shared" si="25"/>
        <v>2709.0690646448484</v>
      </c>
      <c r="P137" s="8">
        <f t="shared" si="29"/>
        <v>0.5095922290092858</v>
      </c>
    </row>
    <row r="138" spans="1:16" x14ac:dyDescent="0.4">
      <c r="A138" s="7">
        <f t="shared" si="26"/>
        <v>44084</v>
      </c>
      <c r="B138" s="6"/>
      <c r="C138" s="6"/>
      <c r="D138" s="8">
        <f t="shared" si="22"/>
        <v>903.88090619972957</v>
      </c>
      <c r="E138" s="8">
        <f t="shared" si="20"/>
        <v>1355.7068818421685</v>
      </c>
      <c r="F138" s="8">
        <f t="shared" si="23"/>
        <v>2709.5053287572896</v>
      </c>
      <c r="G138" s="9">
        <f t="shared" si="18"/>
        <v>84</v>
      </c>
      <c r="H138" s="6"/>
      <c r="I138" s="8">
        <f t="shared" si="21"/>
        <v>903.88090619972957</v>
      </c>
      <c r="J138" s="8">
        <f t="shared" si="27"/>
        <v>2.6886831385127152E-2</v>
      </c>
      <c r="K138" s="6"/>
      <c r="L138" s="8">
        <f t="shared" si="24"/>
        <v>1355.7068818421685</v>
      </c>
      <c r="M138" s="8">
        <f t="shared" si="28"/>
        <v>6.0627829673649103E-2</v>
      </c>
      <c r="N138" s="6"/>
      <c r="O138" s="8">
        <f t="shared" si="25"/>
        <v>2709.5053287572896</v>
      </c>
      <c r="P138" s="8">
        <f t="shared" si="29"/>
        <v>0.4362641124412221</v>
      </c>
    </row>
    <row r="139" spans="1:16" x14ac:dyDescent="0.4">
      <c r="A139" s="7">
        <f t="shared" si="26"/>
        <v>44085</v>
      </c>
      <c r="B139" s="6"/>
      <c r="C139" s="6"/>
      <c r="D139" s="8">
        <f t="shared" si="22"/>
        <v>903.90374317706744</v>
      </c>
      <c r="E139" s="8">
        <f t="shared" si="20"/>
        <v>1355.75837909611</v>
      </c>
      <c r="F139" s="8">
        <f t="shared" si="23"/>
        <v>2709.8787975671021</v>
      </c>
      <c r="G139" s="9">
        <f t="shared" si="18"/>
        <v>85</v>
      </c>
      <c r="H139" s="6"/>
      <c r="I139" s="8">
        <f t="shared" si="21"/>
        <v>903.90374317706744</v>
      </c>
      <c r="J139" s="8">
        <f t="shared" si="27"/>
        <v>2.2836977337874487E-2</v>
      </c>
      <c r="K139" s="6"/>
      <c r="L139" s="8">
        <f t="shared" si="24"/>
        <v>1355.75837909611</v>
      </c>
      <c r="M139" s="8">
        <f t="shared" si="28"/>
        <v>5.1497253941533927E-2</v>
      </c>
      <c r="N139" s="6"/>
      <c r="O139" s="8">
        <f t="shared" si="25"/>
        <v>2709.8787975671021</v>
      </c>
      <c r="P139" s="8">
        <f t="shared" si="29"/>
        <v>0.37346880981249342</v>
      </c>
    </row>
    <row r="140" spans="1:16" x14ac:dyDescent="0.4">
      <c r="A140" s="7">
        <f t="shared" si="26"/>
        <v>44086</v>
      </c>
      <c r="B140" s="6"/>
      <c r="C140" s="6"/>
      <c r="D140" s="8">
        <f t="shared" si="22"/>
        <v>903.9231401526464</v>
      </c>
      <c r="E140" s="8">
        <f t="shared" si="20"/>
        <v>1355.8021202977645</v>
      </c>
      <c r="F140" s="8">
        <f t="shared" si="23"/>
        <v>2710.1984959848269</v>
      </c>
      <c r="G140" s="9">
        <f t="shared" si="18"/>
        <v>86</v>
      </c>
      <c r="H140" s="6"/>
      <c r="I140" s="8">
        <f t="shared" si="21"/>
        <v>903.9231401526464</v>
      </c>
      <c r="J140" s="8">
        <f t="shared" si="27"/>
        <v>1.9396975578956699E-2</v>
      </c>
      <c r="K140" s="6"/>
      <c r="L140" s="8">
        <f t="shared" si="24"/>
        <v>1355.8021202977645</v>
      </c>
      <c r="M140" s="8">
        <f t="shared" si="28"/>
        <v>4.374120165448403E-2</v>
      </c>
      <c r="N140" s="6"/>
      <c r="O140" s="8">
        <f t="shared" si="25"/>
        <v>2710.1984959848269</v>
      </c>
      <c r="P140" s="8">
        <f t="shared" si="29"/>
        <v>0.31969841772479413</v>
      </c>
    </row>
    <row r="141" spans="1:16" x14ac:dyDescent="0.4">
      <c r="A141" s="7">
        <f t="shared" si="26"/>
        <v>44087</v>
      </c>
      <c r="B141" s="6"/>
      <c r="C141" s="6"/>
      <c r="D141" s="8">
        <f t="shared" si="22"/>
        <v>903.93961518818253</v>
      </c>
      <c r="E141" s="8">
        <f t="shared" si="20"/>
        <v>1355.8392732006639</v>
      </c>
      <c r="F141" s="8">
        <f t="shared" si="23"/>
        <v>2710.4721555476008</v>
      </c>
      <c r="G141" s="9">
        <f t="shared" si="18"/>
        <v>87</v>
      </c>
      <c r="H141" s="6"/>
      <c r="I141" s="8">
        <f t="shared" si="21"/>
        <v>903.93961518818253</v>
      </c>
      <c r="J141" s="8">
        <f t="shared" si="27"/>
        <v>1.6475035536132054E-2</v>
      </c>
      <c r="K141" s="6"/>
      <c r="L141" s="8">
        <f t="shared" si="24"/>
        <v>1355.8392732006639</v>
      </c>
      <c r="M141" s="8">
        <f t="shared" si="28"/>
        <v>3.7152902899379114E-2</v>
      </c>
      <c r="N141" s="6"/>
      <c r="O141" s="8">
        <f t="shared" si="25"/>
        <v>2710.4721555476008</v>
      </c>
      <c r="P141" s="8">
        <f t="shared" si="29"/>
        <v>0.27365956277390069</v>
      </c>
    </row>
    <row r="142" spans="1:16" x14ac:dyDescent="0.4">
      <c r="A142" s="7">
        <f t="shared" si="26"/>
        <v>44088</v>
      </c>
      <c r="B142" s="6"/>
      <c r="C142" s="6"/>
      <c r="D142" s="8">
        <f t="shared" si="22"/>
        <v>903.95360835799431</v>
      </c>
      <c r="E142" s="8">
        <f t="shared" si="20"/>
        <v>1355.8708298505651</v>
      </c>
      <c r="F142" s="8">
        <f t="shared" si="23"/>
        <v>2710.7063987886941</v>
      </c>
      <c r="G142" s="9">
        <f t="shared" si="18"/>
        <v>88</v>
      </c>
      <c r="H142" s="6"/>
      <c r="I142" s="8">
        <f t="shared" si="21"/>
        <v>903.95360835799431</v>
      </c>
      <c r="J142" s="8">
        <f t="shared" si="27"/>
        <v>1.3993169811783446E-2</v>
      </c>
      <c r="K142" s="6"/>
      <c r="L142" s="8">
        <f t="shared" si="24"/>
        <v>1355.8708298505651</v>
      </c>
      <c r="M142" s="8">
        <f t="shared" si="28"/>
        <v>3.155664990117657E-2</v>
      </c>
      <c r="N142" s="6"/>
      <c r="O142" s="8">
        <f t="shared" si="25"/>
        <v>2710.7063987886941</v>
      </c>
      <c r="P142" s="8">
        <f t="shared" si="29"/>
        <v>0.23424324109328154</v>
      </c>
    </row>
    <row r="143" spans="1:16" x14ac:dyDescent="0.4">
      <c r="A143" s="7">
        <f t="shared" si="26"/>
        <v>44089</v>
      </c>
      <c r="B143" s="6"/>
      <c r="C143" s="6"/>
      <c r="D143" s="8">
        <f t="shared" si="22"/>
        <v>903.96549347997893</v>
      </c>
      <c r="E143" s="8">
        <f t="shared" si="20"/>
        <v>1355.8976329930572</v>
      </c>
      <c r="F143" s="8">
        <f t="shared" si="23"/>
        <v>2710.9068975896107</v>
      </c>
      <c r="G143" s="9">
        <f t="shared" si="18"/>
        <v>89</v>
      </c>
      <c r="H143" s="6"/>
      <c r="I143" s="8">
        <f t="shared" si="21"/>
        <v>903.96549347997893</v>
      </c>
      <c r="J143" s="8">
        <f t="shared" si="27"/>
        <v>1.1885121984619218E-2</v>
      </c>
      <c r="K143" s="6"/>
      <c r="L143" s="8">
        <f t="shared" si="24"/>
        <v>1355.8976329930572</v>
      </c>
      <c r="M143" s="8">
        <f t="shared" si="28"/>
        <v>2.6803142492099141E-2</v>
      </c>
      <c r="N143" s="6"/>
      <c r="O143" s="8">
        <f t="shared" si="25"/>
        <v>2710.9068975896107</v>
      </c>
      <c r="P143" s="8">
        <f t="shared" si="29"/>
        <v>0.20049880091664818</v>
      </c>
    </row>
    <row r="144" spans="1:16" x14ac:dyDescent="0.4">
      <c r="A144" s="7">
        <f t="shared" si="26"/>
        <v>44090</v>
      </c>
      <c r="B144" s="6"/>
      <c r="C144" s="6"/>
      <c r="D144" s="8">
        <f t="shared" si="22"/>
        <v>903.97558808450583</v>
      </c>
      <c r="E144" s="8">
        <f t="shared" si="20"/>
        <v>1355.9203985208053</v>
      </c>
      <c r="F144" s="8">
        <f t="shared" si="23"/>
        <v>2711.0785091150701</v>
      </c>
      <c r="G144" s="9">
        <f t="shared" si="18"/>
        <v>90</v>
      </c>
      <c r="H144" s="6"/>
      <c r="I144" s="8">
        <f t="shared" si="21"/>
        <v>903.97558808450583</v>
      </c>
      <c r="J144" s="8">
        <f t="shared" si="27"/>
        <v>1.0094604526898365E-2</v>
      </c>
      <c r="K144" s="6"/>
      <c r="L144" s="8">
        <f t="shared" si="24"/>
        <v>1355.9203985208053</v>
      </c>
      <c r="M144" s="8">
        <f t="shared" si="28"/>
        <v>2.2765527748106251E-2</v>
      </c>
      <c r="N144" s="6"/>
      <c r="O144" s="8">
        <f t="shared" si="25"/>
        <v>2711.0785091150701</v>
      </c>
      <c r="P144" s="8">
        <f t="shared" si="29"/>
        <v>0.1716115254594115</v>
      </c>
    </row>
    <row r="145" spans="1:16" x14ac:dyDescent="0.4">
      <c r="A145" s="7">
        <f t="shared" si="26"/>
        <v>44091</v>
      </c>
      <c r="B145" s="6"/>
      <c r="C145" s="6"/>
      <c r="D145" s="8">
        <f t="shared" si="22"/>
        <v>903.98416188521196</v>
      </c>
      <c r="E145" s="8">
        <f t="shared" si="20"/>
        <v>1355.9397345519942</v>
      </c>
      <c r="F145" s="8">
        <f t="shared" si="23"/>
        <v>2711.225392452297</v>
      </c>
      <c r="G145" s="9">
        <f t="shared" si="18"/>
        <v>91</v>
      </c>
      <c r="H145" s="6"/>
      <c r="I145" s="8">
        <f t="shared" si="21"/>
        <v>903.98416188521196</v>
      </c>
      <c r="J145" s="8">
        <f t="shared" si="27"/>
        <v>8.5738007061308963E-3</v>
      </c>
      <c r="K145" s="6"/>
      <c r="L145" s="8">
        <f t="shared" si="24"/>
        <v>1355.9397345519942</v>
      </c>
      <c r="M145" s="8">
        <f t="shared" si="28"/>
        <v>1.9336031188913694E-2</v>
      </c>
      <c r="N145" s="6"/>
      <c r="O145" s="8">
        <f t="shared" si="25"/>
        <v>2711.225392452297</v>
      </c>
      <c r="P145" s="8">
        <f t="shared" si="29"/>
        <v>0.14688333722688185</v>
      </c>
    </row>
    <row r="146" spans="1:16" x14ac:dyDescent="0.4">
      <c r="A146" s="7">
        <f t="shared" si="26"/>
        <v>44092</v>
      </c>
      <c r="B146" s="6"/>
      <c r="C146" s="6"/>
      <c r="D146" s="8">
        <f t="shared" si="22"/>
        <v>903.99144397631585</v>
      </c>
      <c r="E146" s="8">
        <f t="shared" si="20"/>
        <v>1355.9561576438409</v>
      </c>
      <c r="F146" s="8">
        <f t="shared" si="23"/>
        <v>2711.351108655479</v>
      </c>
      <c r="G146" s="9">
        <f t="shared" si="18"/>
        <v>92</v>
      </c>
      <c r="H146" s="6"/>
      <c r="I146" s="8">
        <f t="shared" si="21"/>
        <v>903.99144397631585</v>
      </c>
      <c r="J146" s="8">
        <f t="shared" si="27"/>
        <v>7.282091103888888E-3</v>
      </c>
      <c r="K146" s="6"/>
      <c r="L146" s="8">
        <f t="shared" si="24"/>
        <v>1355.9561576438409</v>
      </c>
      <c r="M146" s="8">
        <f t="shared" si="28"/>
        <v>1.6423091846718307E-2</v>
      </c>
      <c r="N146" s="6"/>
      <c r="O146" s="8">
        <f t="shared" si="25"/>
        <v>2711.351108655479</v>
      </c>
      <c r="P146" s="8">
        <f t="shared" si="29"/>
        <v>0.12571620318203713</v>
      </c>
    </row>
    <row r="147" spans="1:16" x14ac:dyDescent="0.4">
      <c r="A147" s="7">
        <f t="shared" si="26"/>
        <v>44093</v>
      </c>
      <c r="B147" s="6"/>
      <c r="C147" s="6"/>
      <c r="D147" s="8">
        <f t="shared" si="22"/>
        <v>903.99762894754679</v>
      </c>
      <c r="E147" s="8">
        <f t="shared" si="20"/>
        <v>1355.9701065701488</v>
      </c>
      <c r="F147" s="8">
        <f t="shared" si="23"/>
        <v>2711.4587065285314</v>
      </c>
      <c r="G147" s="9">
        <f t="shared" si="18"/>
        <v>93</v>
      </c>
      <c r="H147" s="6"/>
      <c r="I147" s="8">
        <f t="shared" si="21"/>
        <v>903.99762894754679</v>
      </c>
      <c r="J147" s="8">
        <f t="shared" si="27"/>
        <v>6.1849712309367533E-3</v>
      </c>
      <c r="K147" s="6"/>
      <c r="L147" s="8">
        <f t="shared" si="24"/>
        <v>1355.9701065701488</v>
      </c>
      <c r="M147" s="8">
        <f t="shared" si="28"/>
        <v>1.3948926307875809E-2</v>
      </c>
      <c r="N147" s="6"/>
      <c r="O147" s="8">
        <f t="shared" si="25"/>
        <v>2711.4587065285314</v>
      </c>
      <c r="P147" s="8">
        <f t="shared" si="29"/>
        <v>0.10759787305232749</v>
      </c>
    </row>
    <row r="148" spans="1:16" x14ac:dyDescent="0.4">
      <c r="A148" s="7">
        <f t="shared" si="26"/>
        <v>44094</v>
      </c>
      <c r="B148" s="6"/>
      <c r="C148" s="6"/>
      <c r="D148" s="8">
        <f t="shared" si="22"/>
        <v>904.00288207919823</v>
      </c>
      <c r="E148" s="8">
        <f t="shared" si="20"/>
        <v>1355.9819540280055</v>
      </c>
      <c r="F148" s="8">
        <f t="shared" si="23"/>
        <v>2711.5507961587878</v>
      </c>
      <c r="G148" s="9">
        <f t="shared" si="18"/>
        <v>94</v>
      </c>
      <c r="H148" s="6"/>
      <c r="I148" s="8">
        <f t="shared" si="21"/>
        <v>904.00288207919823</v>
      </c>
      <c r="J148" s="8">
        <f t="shared" si="27"/>
        <v>5.2531316514432547E-3</v>
      </c>
      <c r="K148" s="6"/>
      <c r="L148" s="8">
        <f t="shared" si="24"/>
        <v>1355.9819540280055</v>
      </c>
      <c r="M148" s="8">
        <f t="shared" si="28"/>
        <v>1.1847457856674737E-2</v>
      </c>
      <c r="N148" s="6"/>
      <c r="O148" s="8">
        <f t="shared" si="25"/>
        <v>2711.5507961587878</v>
      </c>
      <c r="P148" s="8">
        <f t="shared" si="29"/>
        <v>9.2089630256396049E-2</v>
      </c>
    </row>
    <row r="149" spans="1:16" x14ac:dyDescent="0.4">
      <c r="A149" s="7">
        <f t="shared" si="26"/>
        <v>44095</v>
      </c>
      <c r="B149" s="6"/>
      <c r="C149" s="6"/>
      <c r="D149" s="8">
        <f t="shared" si="22"/>
        <v>904.00734375549541</v>
      </c>
      <c r="E149" s="8">
        <f t="shared" si="20"/>
        <v>1355.9920165842377</v>
      </c>
      <c r="F149" s="8">
        <f t="shared" si="23"/>
        <v>2711.6296119357312</v>
      </c>
      <c r="G149" s="9">
        <f t="shared" si="18"/>
        <v>95</v>
      </c>
      <c r="H149" s="6"/>
      <c r="I149" s="8">
        <f t="shared" si="21"/>
        <v>904.00734375549541</v>
      </c>
      <c r="J149" s="8">
        <f t="shared" si="27"/>
        <v>4.4616762971827484E-3</v>
      </c>
      <c r="K149" s="6"/>
      <c r="L149" s="8">
        <f t="shared" si="24"/>
        <v>1355.9920165842377</v>
      </c>
      <c r="M149" s="8">
        <f t="shared" si="28"/>
        <v>1.0062556232242059E-2</v>
      </c>
      <c r="N149" s="6"/>
      <c r="O149" s="8">
        <f t="shared" si="25"/>
        <v>2711.6296119357312</v>
      </c>
      <c r="P149" s="8">
        <f t="shared" si="29"/>
        <v>7.8815776943429228E-2</v>
      </c>
    </row>
    <row r="150" spans="1:16" x14ac:dyDescent="0.4">
      <c r="A150" s="7">
        <f t="shared" si="26"/>
        <v>44096</v>
      </c>
      <c r="B150" s="6"/>
      <c r="C150" s="6"/>
      <c r="D150" s="8">
        <f t="shared" si="22"/>
        <v>904.01113321375954</v>
      </c>
      <c r="E150" s="8">
        <f t="shared" ref="E150:E181" si="30">L150</f>
        <v>1356.0005631258375</v>
      </c>
      <c r="F150" s="8">
        <f t="shared" si="23"/>
        <v>2711.6970665474132</v>
      </c>
      <c r="G150" s="9">
        <f t="shared" ref="G150:G189" si="31">G149+1</f>
        <v>96</v>
      </c>
      <c r="H150" s="6"/>
      <c r="I150" s="8">
        <f t="shared" ref="I150:I181" si="32">$H$40/(1+$H$41*EXP(-$H$42*G150))</f>
        <v>904.01113321375954</v>
      </c>
      <c r="J150" s="8">
        <f t="shared" si="27"/>
        <v>3.7894582641229135E-3</v>
      </c>
      <c r="K150" s="6"/>
      <c r="L150" s="8">
        <f t="shared" si="24"/>
        <v>1356.0005631258375</v>
      </c>
      <c r="M150" s="8">
        <f t="shared" si="28"/>
        <v>8.5465415997987293E-3</v>
      </c>
      <c r="N150" s="6"/>
      <c r="O150" s="8">
        <f t="shared" si="25"/>
        <v>2711.6970665474132</v>
      </c>
      <c r="P150" s="8">
        <f t="shared" si="29"/>
        <v>6.7454611682023824E-2</v>
      </c>
    </row>
    <row r="151" spans="1:16" x14ac:dyDescent="0.4">
      <c r="A151" s="7">
        <f t="shared" si="26"/>
        <v>44097</v>
      </c>
      <c r="B151" s="6"/>
      <c r="C151" s="6"/>
      <c r="D151" s="8">
        <f t="shared" si="22"/>
        <v>904.01435172923038</v>
      </c>
      <c r="E151" s="8">
        <f t="shared" si="30"/>
        <v>1356.0078220390405</v>
      </c>
      <c r="F151" s="8">
        <f t="shared" si="23"/>
        <v>2711.7547972382413</v>
      </c>
      <c r="G151" s="9">
        <f t="shared" si="31"/>
        <v>97</v>
      </c>
      <c r="H151" s="6"/>
      <c r="I151" s="8">
        <f t="shared" si="32"/>
        <v>904.01435172923038</v>
      </c>
      <c r="J151" s="8">
        <f t="shared" si="27"/>
        <v>3.2185154708486152E-3</v>
      </c>
      <c r="K151" s="6"/>
      <c r="L151" s="8">
        <f t="shared" si="24"/>
        <v>1356.0078220390405</v>
      </c>
      <c r="M151" s="8">
        <f t="shared" si="28"/>
        <v>7.258913203031625E-3</v>
      </c>
      <c r="N151" s="6"/>
      <c r="O151" s="8">
        <f t="shared" si="25"/>
        <v>2711.7547972382413</v>
      </c>
      <c r="P151" s="8">
        <f t="shared" si="29"/>
        <v>5.7730690828066145E-2</v>
      </c>
    </row>
    <row r="152" spans="1:16" x14ac:dyDescent="0.4">
      <c r="A152" s="7">
        <f t="shared" si="26"/>
        <v>44098</v>
      </c>
      <c r="B152" s="6"/>
      <c r="C152" s="6"/>
      <c r="D152" s="8">
        <f t="shared" si="22"/>
        <v>904.01708532042323</v>
      </c>
      <c r="E152" s="8">
        <f t="shared" si="30"/>
        <v>1356.0139873080836</v>
      </c>
      <c r="F152" s="8">
        <f t="shared" si="23"/>
        <v>2711.8042054313569</v>
      </c>
      <c r="G152" s="9">
        <f t="shared" si="31"/>
        <v>98</v>
      </c>
      <c r="H152" s="6"/>
      <c r="I152" s="8">
        <f t="shared" si="32"/>
        <v>904.01708532042323</v>
      </c>
      <c r="J152" s="8">
        <f t="shared" si="27"/>
        <v>2.7335911928503265E-3</v>
      </c>
      <c r="K152" s="6"/>
      <c r="L152" s="8">
        <f t="shared" si="24"/>
        <v>1356.0139873080836</v>
      </c>
      <c r="M152" s="8">
        <f t="shared" si="28"/>
        <v>6.1652690430946677E-3</v>
      </c>
      <c r="N152" s="6"/>
      <c r="O152" s="8">
        <f t="shared" si="25"/>
        <v>2711.8042054313569</v>
      </c>
      <c r="P152" s="8">
        <f t="shared" si="29"/>
        <v>4.9408193115596077E-2</v>
      </c>
    </row>
    <row r="153" spans="1:16" x14ac:dyDescent="0.4">
      <c r="A153" s="7">
        <f t="shared" si="26"/>
        <v>44099</v>
      </c>
      <c r="B153" s="6"/>
      <c r="C153" s="6"/>
      <c r="D153" s="8">
        <f t="shared" si="22"/>
        <v>904.0194070471523</v>
      </c>
      <c r="E153" s="8">
        <f t="shared" si="30"/>
        <v>1356.0192236960413</v>
      </c>
      <c r="F153" s="8">
        <f t="shared" si="23"/>
        <v>2711.8464906631148</v>
      </c>
      <c r="G153" s="9">
        <f t="shared" si="31"/>
        <v>99</v>
      </c>
      <c r="H153" s="6"/>
      <c r="I153" s="8">
        <f t="shared" si="32"/>
        <v>904.0194070471523</v>
      </c>
      <c r="J153" s="8">
        <f t="shared" si="27"/>
        <v>2.3217267290647214E-3</v>
      </c>
      <c r="K153" s="6"/>
      <c r="L153" s="8">
        <f t="shared" si="24"/>
        <v>1356.0192236960413</v>
      </c>
      <c r="M153" s="8">
        <f t="shared" si="28"/>
        <v>5.2363879576660111E-3</v>
      </c>
      <c r="N153" s="6"/>
      <c r="O153" s="8">
        <f t="shared" si="25"/>
        <v>2711.8464906631148</v>
      </c>
      <c r="P153" s="8">
        <f t="shared" si="29"/>
        <v>4.2285231757887232E-2</v>
      </c>
    </row>
    <row r="154" spans="1:16" x14ac:dyDescent="0.4">
      <c r="A154" s="7">
        <f t="shared" si="26"/>
        <v>44100</v>
      </c>
      <c r="B154" s="6"/>
      <c r="C154" s="6"/>
      <c r="D154" s="8">
        <f t="shared" si="22"/>
        <v>904.02137896251293</v>
      </c>
      <c r="E154" s="8">
        <f t="shared" si="30"/>
        <v>1356.0236711457655</v>
      </c>
      <c r="F154" s="8">
        <f t="shared" si="23"/>
        <v>2711.8826796430203</v>
      </c>
      <c r="G154" s="9">
        <f t="shared" si="31"/>
        <v>100</v>
      </c>
      <c r="H154" s="6"/>
      <c r="I154" s="8">
        <f t="shared" si="32"/>
        <v>904.02137896251293</v>
      </c>
      <c r="J154" s="8">
        <f t="shared" si="27"/>
        <v>1.9719153606274631E-3</v>
      </c>
      <c r="K154" s="6"/>
      <c r="L154" s="8">
        <f t="shared" si="24"/>
        <v>1356.0236711457655</v>
      </c>
      <c r="M154" s="8">
        <f t="shared" si="28"/>
        <v>4.4474497242390498E-3</v>
      </c>
      <c r="N154" s="6"/>
      <c r="O154" s="8">
        <f t="shared" si="25"/>
        <v>2711.8826796430203</v>
      </c>
      <c r="P154" s="8">
        <f t="shared" si="29"/>
        <v>3.6188979905546148E-2</v>
      </c>
    </row>
    <row r="155" spans="1:16" x14ac:dyDescent="0.4">
      <c r="A155" s="7">
        <f t="shared" si="26"/>
        <v>44101</v>
      </c>
      <c r="B155" s="6"/>
      <c r="C155" s="6"/>
      <c r="D155" s="8">
        <f t="shared" si="22"/>
        <v>904.02305377090363</v>
      </c>
      <c r="E155" s="8">
        <f t="shared" si="30"/>
        <v>1356.0274485182456</v>
      </c>
      <c r="F155" s="8">
        <f t="shared" si="23"/>
        <v>2711.913651137038</v>
      </c>
      <c r="G155" s="9">
        <f t="shared" si="31"/>
        <v>101</v>
      </c>
      <c r="H155" s="6"/>
      <c r="I155" s="8">
        <f t="shared" si="32"/>
        <v>904.02305377090363</v>
      </c>
      <c r="J155" s="8">
        <f t="shared" si="27"/>
        <v>1.6748083907032196E-3</v>
      </c>
      <c r="K155" s="6"/>
      <c r="L155" s="8">
        <f t="shared" si="24"/>
        <v>1356.0274485182456</v>
      </c>
      <c r="M155" s="8">
        <f t="shared" si="28"/>
        <v>3.7773724800445052E-3</v>
      </c>
      <c r="N155" s="6"/>
      <c r="O155" s="8">
        <f t="shared" si="25"/>
        <v>2711.913651137038</v>
      </c>
      <c r="P155" s="8">
        <f t="shared" si="29"/>
        <v>3.0971494017649093E-2</v>
      </c>
    </row>
    <row r="156" spans="1:16" x14ac:dyDescent="0.4">
      <c r="A156" s="7">
        <f t="shared" si="26"/>
        <v>44102</v>
      </c>
      <c r="B156" s="6"/>
      <c r="C156" s="6"/>
      <c r="D156" s="8">
        <f t="shared" si="22"/>
        <v>904.0244762363385</v>
      </c>
      <c r="E156" s="8">
        <f t="shared" si="30"/>
        <v>1356.0306567680739</v>
      </c>
      <c r="F156" s="8">
        <f t="shared" si="23"/>
        <v>2711.9401572728548</v>
      </c>
      <c r="G156" s="9">
        <f t="shared" si="31"/>
        <v>102</v>
      </c>
      <c r="H156" s="6"/>
      <c r="I156" s="8">
        <f t="shared" si="32"/>
        <v>904.0244762363385</v>
      </c>
      <c r="J156" s="8">
        <f t="shared" si="27"/>
        <v>1.4224654348709009E-3</v>
      </c>
      <c r="K156" s="6"/>
      <c r="L156" s="8">
        <f t="shared" si="24"/>
        <v>1356.0306567680739</v>
      </c>
      <c r="M156" s="8">
        <f t="shared" si="28"/>
        <v>3.2082498282761662E-3</v>
      </c>
      <c r="N156" s="6"/>
      <c r="O156" s="8">
        <f t="shared" si="25"/>
        <v>2711.9401572728548</v>
      </c>
      <c r="P156" s="8">
        <f t="shared" si="29"/>
        <v>2.6506135816816823E-2</v>
      </c>
    </row>
    <row r="157" spans="1:16" x14ac:dyDescent="0.4">
      <c r="A157" s="7">
        <f t="shared" si="26"/>
        <v>44103</v>
      </c>
      <c r="B157" s="6"/>
      <c r="C157" s="6"/>
      <c r="D157" s="8">
        <f t="shared" si="22"/>
        <v>904.02568437864295</v>
      </c>
      <c r="E157" s="8">
        <f t="shared" si="30"/>
        <v>1356.0333816407272</v>
      </c>
      <c r="F157" s="8">
        <f t="shared" si="23"/>
        <v>2711.9628417803747</v>
      </c>
      <c r="G157" s="9">
        <f t="shared" si="31"/>
        <v>103</v>
      </c>
      <c r="H157" s="6"/>
      <c r="I157" s="8">
        <f t="shared" si="32"/>
        <v>904.02568437864295</v>
      </c>
      <c r="J157" s="8">
        <f t="shared" si="27"/>
        <v>1.2081423044492112E-3</v>
      </c>
      <c r="K157" s="6"/>
      <c r="L157" s="8">
        <f t="shared" si="24"/>
        <v>1356.0333816407272</v>
      </c>
      <c r="M157" s="8">
        <f t="shared" si="28"/>
        <v>2.7248726532889123E-3</v>
      </c>
      <c r="N157" s="6"/>
      <c r="O157" s="8">
        <f t="shared" si="25"/>
        <v>2711.9628417803747</v>
      </c>
      <c r="P157" s="8">
        <f t="shared" si="29"/>
        <v>2.2684507519898034E-2</v>
      </c>
    </row>
    <row r="158" spans="1:16" x14ac:dyDescent="0.4">
      <c r="A158" s="7">
        <f t="shared" si="26"/>
        <v>44104</v>
      </c>
      <c r="B158" s="6"/>
      <c r="C158" s="6"/>
      <c r="D158" s="8">
        <f t="shared" si="22"/>
        <v>904.02671048947298</v>
      </c>
      <c r="E158" s="8">
        <f t="shared" si="30"/>
        <v>1356.0356959636379</v>
      </c>
      <c r="F158" s="8">
        <f t="shared" si="23"/>
        <v>2711.9822556073891</v>
      </c>
      <c r="G158" s="9">
        <f t="shared" si="31"/>
        <v>104</v>
      </c>
      <c r="H158" s="6"/>
      <c r="I158" s="8">
        <f t="shared" si="32"/>
        <v>904.02671048947298</v>
      </c>
      <c r="J158" s="8">
        <f t="shared" si="27"/>
        <v>1.0261108300255728E-3</v>
      </c>
      <c r="K158" s="6"/>
      <c r="L158" s="8">
        <f t="shared" si="24"/>
        <v>1356.0356959636379</v>
      </c>
      <c r="M158" s="8">
        <f t="shared" si="28"/>
        <v>2.3143229107063235E-3</v>
      </c>
      <c r="N158" s="6"/>
      <c r="O158" s="8">
        <f t="shared" si="25"/>
        <v>2711.9822556073891</v>
      </c>
      <c r="P158" s="8">
        <f t="shared" si="29"/>
        <v>1.9413827014432172E-2</v>
      </c>
    </row>
    <row r="159" spans="1:16" x14ac:dyDescent="0.4">
      <c r="A159" s="7">
        <f t="shared" si="26"/>
        <v>44105</v>
      </c>
      <c r="B159" s="6"/>
      <c r="C159" s="6"/>
      <c r="D159" s="8">
        <f t="shared" si="22"/>
        <v>904.02758199528751</v>
      </c>
      <c r="E159" s="8">
        <f t="shared" si="30"/>
        <v>1356.0376615922078</v>
      </c>
      <c r="F159" s="8">
        <f t="shared" si="23"/>
        <v>2711.998870287493</v>
      </c>
      <c r="G159" s="9">
        <f t="shared" si="31"/>
        <v>105</v>
      </c>
      <c r="H159" s="6"/>
      <c r="I159" s="8">
        <f t="shared" si="32"/>
        <v>904.02758199528751</v>
      </c>
      <c r="J159" s="8">
        <f t="shared" si="27"/>
        <v>8.7150581452988263E-4</v>
      </c>
      <c r="K159" s="6"/>
      <c r="L159" s="8">
        <f t="shared" si="24"/>
        <v>1356.0376615922078</v>
      </c>
      <c r="M159" s="8">
        <f t="shared" si="28"/>
        <v>1.9656285699056752E-3</v>
      </c>
      <c r="N159" s="6"/>
      <c r="O159" s="8">
        <f t="shared" si="25"/>
        <v>2711.998870287493</v>
      </c>
      <c r="P159" s="8">
        <f t="shared" si="29"/>
        <v>1.6614680103884893E-2</v>
      </c>
    </row>
    <row r="160" spans="1:16" x14ac:dyDescent="0.4">
      <c r="A160" s="7">
        <f t="shared" si="26"/>
        <v>44106</v>
      </c>
      <c r="B160" s="6"/>
      <c r="C160" s="6"/>
      <c r="D160" s="8">
        <f t="shared" si="22"/>
        <v>904.02832219032553</v>
      </c>
      <c r="E160" s="8">
        <f t="shared" si="30"/>
        <v>1356.0393310627126</v>
      </c>
      <c r="F160" s="8">
        <f t="shared" si="23"/>
        <v>2712.0130893832943</v>
      </c>
      <c r="G160" s="9">
        <f t="shared" si="31"/>
        <v>106</v>
      </c>
      <c r="H160" s="6"/>
      <c r="I160" s="8">
        <f t="shared" si="32"/>
        <v>904.02832219032553</v>
      </c>
      <c r="J160" s="8">
        <f t="shared" si="27"/>
        <v>7.4019503801991959E-4</v>
      </c>
      <c r="K160" s="6"/>
      <c r="L160" s="8">
        <f t="shared" si="24"/>
        <v>1356.0393310627126</v>
      </c>
      <c r="M160" s="8">
        <f t="shared" si="28"/>
        <v>1.6694705047939351E-3</v>
      </c>
      <c r="N160" s="6"/>
      <c r="O160" s="8">
        <f t="shared" si="25"/>
        <v>2712.0130893832943</v>
      </c>
      <c r="P160" s="8">
        <f t="shared" si="29"/>
        <v>1.4219095801308868E-2</v>
      </c>
    </row>
    <row r="161" spans="1:16" x14ac:dyDescent="0.4">
      <c r="A161" s="7">
        <f t="shared" si="26"/>
        <v>44107</v>
      </c>
      <c r="B161" s="6"/>
      <c r="C161" s="6"/>
      <c r="D161" s="8">
        <f t="shared" si="22"/>
        <v>904.02895085916259</v>
      </c>
      <c r="E161" s="8">
        <f t="shared" si="30"/>
        <v>1356.0407489962338</v>
      </c>
      <c r="F161" s="8">
        <f t="shared" si="23"/>
        <v>2712.0252582816829</v>
      </c>
      <c r="G161" s="9">
        <f t="shared" si="31"/>
        <v>107</v>
      </c>
      <c r="H161" s="6"/>
      <c r="I161" s="8">
        <f t="shared" si="32"/>
        <v>904.02895085916259</v>
      </c>
      <c r="J161" s="8">
        <f t="shared" si="27"/>
        <v>6.2866883706647059E-4</v>
      </c>
      <c r="K161" s="6"/>
      <c r="L161" s="8">
        <f t="shared" si="24"/>
        <v>1356.0407489962338</v>
      </c>
      <c r="M161" s="8">
        <f t="shared" si="28"/>
        <v>1.4179335212247679E-3</v>
      </c>
      <c r="N161" s="6"/>
      <c r="O161" s="8">
        <f t="shared" si="25"/>
        <v>2712.0252582816829</v>
      </c>
      <c r="P161" s="8">
        <f t="shared" si="29"/>
        <v>1.2168898388608795E-2</v>
      </c>
    </row>
    <row r="162" spans="1:16" x14ac:dyDescent="0.4">
      <c r="A162" s="7">
        <f t="shared" si="26"/>
        <v>44108</v>
      </c>
      <c r="B162" s="6"/>
      <c r="C162" s="6"/>
      <c r="D162" s="8">
        <f t="shared" si="22"/>
        <v>904.02948480548264</v>
      </c>
      <c r="E162" s="8">
        <f t="shared" si="30"/>
        <v>1356.0419532911142</v>
      </c>
      <c r="F162" s="8">
        <f t="shared" si="23"/>
        <v>2712.0356725782253</v>
      </c>
      <c r="G162" s="9">
        <f t="shared" si="31"/>
        <v>108</v>
      </c>
      <c r="H162" s="6"/>
      <c r="I162" s="8">
        <f t="shared" si="32"/>
        <v>904.02948480548264</v>
      </c>
      <c r="J162" s="8">
        <f t="shared" si="27"/>
        <v>5.3394632004710729E-4</v>
      </c>
      <c r="K162" s="6"/>
      <c r="L162" s="8">
        <f t="shared" si="24"/>
        <v>1356.0419532911142</v>
      </c>
      <c r="M162" s="8">
        <f t="shared" si="28"/>
        <v>1.204294880380985E-3</v>
      </c>
      <c r="N162" s="6"/>
      <c r="O162" s="8">
        <f t="shared" si="25"/>
        <v>2712.0356725782253</v>
      </c>
      <c r="P162" s="8">
        <f t="shared" si="29"/>
        <v>1.0414296542421653E-2</v>
      </c>
    </row>
    <row r="163" spans="1:16" x14ac:dyDescent="0.4">
      <c r="A163" s="7">
        <f t="shared" si="26"/>
        <v>44109</v>
      </c>
      <c r="B163" s="6"/>
      <c r="C163" s="6"/>
      <c r="D163" s="8">
        <f t="shared" si="22"/>
        <v>904.02993830118771</v>
      </c>
      <c r="E163" s="8">
        <f t="shared" si="30"/>
        <v>1356.042976135778</v>
      </c>
      <c r="F163" s="8">
        <f t="shared" si="23"/>
        <v>2712.0445852537023</v>
      </c>
      <c r="G163" s="9">
        <f t="shared" si="31"/>
        <v>109</v>
      </c>
      <c r="H163" s="6"/>
      <c r="I163" s="8">
        <f t="shared" si="32"/>
        <v>904.02993830118771</v>
      </c>
      <c r="J163" s="8">
        <f t="shared" si="27"/>
        <v>4.5349570507369208E-4</v>
      </c>
      <c r="K163" s="6"/>
      <c r="L163" s="8">
        <f t="shared" si="24"/>
        <v>1356.042976135778</v>
      </c>
      <c r="M163" s="8">
        <f t="shared" si="28"/>
        <v>1.022844663793876E-3</v>
      </c>
      <c r="N163" s="6"/>
      <c r="O163" s="8">
        <f t="shared" si="25"/>
        <v>2712.0445852537023</v>
      </c>
      <c r="P163" s="8">
        <f t="shared" si="29"/>
        <v>8.9126754769495165E-3</v>
      </c>
    </row>
    <row r="164" spans="1:16" x14ac:dyDescent="0.4">
      <c r="A164" s="7">
        <f t="shared" si="26"/>
        <v>44110</v>
      </c>
      <c r="B164" s="6"/>
      <c r="C164" s="6"/>
      <c r="D164" s="8">
        <f t="shared" si="22"/>
        <v>904.03032346784721</v>
      </c>
      <c r="E164" s="8">
        <f t="shared" si="30"/>
        <v>1356.0438448689802</v>
      </c>
      <c r="F164" s="8">
        <f t="shared" si="23"/>
        <v>2712.0522128166599</v>
      </c>
      <c r="G164" s="9">
        <f t="shared" si="31"/>
        <v>110</v>
      </c>
      <c r="H164" s="6"/>
      <c r="I164" s="8">
        <f t="shared" si="32"/>
        <v>904.03032346784721</v>
      </c>
      <c r="J164" s="8">
        <f t="shared" si="27"/>
        <v>3.8516665949828166E-4</v>
      </c>
      <c r="K164" s="6"/>
      <c r="L164" s="8">
        <f t="shared" si="24"/>
        <v>1356.0438448689802</v>
      </c>
      <c r="M164" s="8">
        <f t="shared" si="28"/>
        <v>8.6873320219638117E-4</v>
      </c>
      <c r="N164" s="6"/>
      <c r="O164" s="8">
        <f t="shared" si="25"/>
        <v>2712.0522128166599</v>
      </c>
      <c r="P164" s="8">
        <f t="shared" si="29"/>
        <v>7.6275629576230131E-3</v>
      </c>
    </row>
    <row r="165" spans="1:16" x14ac:dyDescent="0.4">
      <c r="A165" s="7">
        <f t="shared" si="26"/>
        <v>44111</v>
      </c>
      <c r="B165" s="6"/>
      <c r="C165" s="6"/>
      <c r="D165" s="8">
        <f t="shared" si="22"/>
        <v>904.0306506006807</v>
      </c>
      <c r="E165" s="8">
        <f t="shared" si="30"/>
        <v>1356.0445827104572</v>
      </c>
      <c r="F165" s="8">
        <f t="shared" si="23"/>
        <v>2712.058740560843</v>
      </c>
      <c r="G165" s="9">
        <f t="shared" si="31"/>
        <v>111</v>
      </c>
      <c r="H165" s="6"/>
      <c r="I165" s="8">
        <f t="shared" si="32"/>
        <v>904.0306506006807</v>
      </c>
      <c r="J165" s="8">
        <f t="shared" si="27"/>
        <v>3.2713283349039557E-4</v>
      </c>
      <c r="K165" s="6"/>
      <c r="L165" s="8">
        <f t="shared" si="24"/>
        <v>1356.0445827104572</v>
      </c>
      <c r="M165" s="8">
        <f t="shared" si="28"/>
        <v>7.3784147707556258E-4</v>
      </c>
      <c r="N165" s="6"/>
      <c r="O165" s="8">
        <f t="shared" si="25"/>
        <v>2712.058740560843</v>
      </c>
      <c r="P165" s="8">
        <f t="shared" si="29"/>
        <v>6.5277441831312899E-3</v>
      </c>
    </row>
    <row r="166" spans="1:16" x14ac:dyDescent="0.4">
      <c r="A166" s="7">
        <f t="shared" si="26"/>
        <v>44112</v>
      </c>
      <c r="B166" s="6"/>
      <c r="C166" s="6"/>
      <c r="D166" s="8">
        <f t="shared" si="22"/>
        <v>904.03092844372725</v>
      </c>
      <c r="E166" s="8">
        <f t="shared" si="30"/>
        <v>1356.0452093815074</v>
      </c>
      <c r="F166" s="8">
        <f t="shared" si="23"/>
        <v>2712.0643270649853</v>
      </c>
      <c r="G166" s="9">
        <f t="shared" si="31"/>
        <v>112</v>
      </c>
      <c r="H166" s="6"/>
      <c r="I166" s="8">
        <f t="shared" si="32"/>
        <v>904.03092844372725</v>
      </c>
      <c r="J166" s="8">
        <f t="shared" si="27"/>
        <v>2.778430465468773E-4</v>
      </c>
      <c r="K166" s="6"/>
      <c r="L166" s="8">
        <f t="shared" si="24"/>
        <v>1356.0452093815074</v>
      </c>
      <c r="M166" s="8">
        <f t="shared" si="28"/>
        <v>6.2667105021319003E-4</v>
      </c>
      <c r="N166" s="6"/>
      <c r="O166" s="8">
        <f t="shared" si="25"/>
        <v>2712.0643270649853</v>
      </c>
      <c r="P166" s="8">
        <f t="shared" si="29"/>
        <v>5.5865041422293871E-3</v>
      </c>
    </row>
    <row r="167" spans="1:16" x14ac:dyDescent="0.4">
      <c r="A167" s="7">
        <f t="shared" si="26"/>
        <v>44113</v>
      </c>
      <c r="B167" s="6"/>
      <c r="C167" s="6"/>
      <c r="D167" s="8">
        <f t="shared" si="22"/>
        <v>904.03116442355781</v>
      </c>
      <c r="E167" s="8">
        <f t="shared" si="30"/>
        <v>1356.0457416320762</v>
      </c>
      <c r="F167" s="8">
        <f t="shared" si="23"/>
        <v>2712.0691080440729</v>
      </c>
      <c r="G167" s="9">
        <f t="shared" si="31"/>
        <v>113</v>
      </c>
      <c r="H167" s="6"/>
      <c r="I167" s="8">
        <f t="shared" si="32"/>
        <v>904.03116442355781</v>
      </c>
      <c r="J167" s="8">
        <f t="shared" si="27"/>
        <v>2.359798305633376E-4</v>
      </c>
      <c r="K167" s="6"/>
      <c r="L167" s="8">
        <f t="shared" si="24"/>
        <v>1356.0457416320762</v>
      </c>
      <c r="M167" s="8">
        <f t="shared" si="28"/>
        <v>5.322505687672674E-4</v>
      </c>
      <c r="N167" s="6"/>
      <c r="O167" s="8">
        <f t="shared" si="25"/>
        <v>2712.0691080440729</v>
      </c>
      <c r="P167" s="8">
        <f t="shared" si="29"/>
        <v>4.7809790876272018E-3</v>
      </c>
    </row>
    <row r="168" spans="1:16" x14ac:dyDescent="0.4">
      <c r="A168" s="7">
        <f t="shared" si="26"/>
        <v>44114</v>
      </c>
      <c r="B168" s="6"/>
      <c r="C168" s="6"/>
      <c r="D168" s="8">
        <f t="shared" si="22"/>
        <v>904.03136484777713</v>
      </c>
      <c r="E168" s="8">
        <f t="shared" si="30"/>
        <v>1356.0461936884321</v>
      </c>
      <c r="F168" s="8">
        <f t="shared" si="23"/>
        <v>2712.0731996455202</v>
      </c>
      <c r="G168" s="9">
        <f t="shared" si="31"/>
        <v>114</v>
      </c>
      <c r="H168" s="6"/>
      <c r="I168" s="8">
        <f t="shared" si="32"/>
        <v>904.03136484777713</v>
      </c>
      <c r="J168" s="8">
        <f t="shared" si="27"/>
        <v>2.0042421931520948E-4</v>
      </c>
      <c r="K168" s="6"/>
      <c r="L168" s="8">
        <f t="shared" si="24"/>
        <v>1356.0461936884321</v>
      </c>
      <c r="M168" s="8">
        <f t="shared" si="28"/>
        <v>4.5205635592537874E-4</v>
      </c>
      <c r="N168" s="6"/>
      <c r="O168" s="8">
        <f t="shared" si="25"/>
        <v>2712.0731996455202</v>
      </c>
      <c r="P168" s="8">
        <f t="shared" si="29"/>
        <v>4.0916014472713869E-3</v>
      </c>
    </row>
    <row r="169" spans="1:16" x14ac:dyDescent="0.4">
      <c r="A169" s="7">
        <f t="shared" si="26"/>
        <v>44115</v>
      </c>
      <c r="B169" s="6"/>
      <c r="C169" s="6"/>
      <c r="D169" s="8">
        <f t="shared" si="22"/>
        <v>904.03153507361685</v>
      </c>
      <c r="E169" s="8">
        <f t="shared" si="30"/>
        <v>1356.0465776333983</v>
      </c>
      <c r="F169" s="8">
        <f t="shared" si="23"/>
        <v>2712.0767012702295</v>
      </c>
      <c r="G169" s="9">
        <f t="shared" si="31"/>
        <v>115</v>
      </c>
      <c r="H169" s="6"/>
      <c r="I169" s="8">
        <f t="shared" si="32"/>
        <v>904.03153507361685</v>
      </c>
      <c r="J169" s="8">
        <f t="shared" si="27"/>
        <v>1.7022583972448047E-4</v>
      </c>
      <c r="K169" s="6"/>
      <c r="L169" s="8">
        <f t="shared" si="24"/>
        <v>1356.0465776333983</v>
      </c>
      <c r="M169" s="8">
        <f t="shared" si="28"/>
        <v>3.8394496618820995E-4</v>
      </c>
      <c r="N169" s="6"/>
      <c r="O169" s="8">
        <f t="shared" si="25"/>
        <v>2712.0767012702295</v>
      </c>
      <c r="P169" s="8">
        <f t="shared" si="29"/>
        <v>3.5016247093153652E-3</v>
      </c>
    </row>
    <row r="170" spans="1:16" x14ac:dyDescent="0.4">
      <c r="A170" s="7">
        <f t="shared" si="26"/>
        <v>44116</v>
      </c>
      <c r="B170" s="6"/>
      <c r="C170" s="6"/>
      <c r="D170" s="8">
        <f t="shared" si="22"/>
        <v>904.03167965112732</v>
      </c>
      <c r="E170" s="8">
        <f t="shared" si="30"/>
        <v>1356.0469037292964</v>
      </c>
      <c r="F170" s="8">
        <f t="shared" si="23"/>
        <v>2712.0796979869951</v>
      </c>
      <c r="G170" s="9">
        <f t="shared" si="31"/>
        <v>116</v>
      </c>
      <c r="H170" s="6"/>
      <c r="I170" s="8">
        <f t="shared" si="32"/>
        <v>904.03167965112732</v>
      </c>
      <c r="J170" s="8">
        <f t="shared" si="27"/>
        <v>1.4457751046847989E-4</v>
      </c>
      <c r="K170" s="6"/>
      <c r="L170" s="8">
        <f t="shared" si="24"/>
        <v>1356.0469037292964</v>
      </c>
      <c r="M170" s="8">
        <f t="shared" si="28"/>
        <v>3.2609589811727346E-4</v>
      </c>
      <c r="N170" s="6"/>
      <c r="O170" s="8">
        <f t="shared" si="25"/>
        <v>2712.0796979869951</v>
      </c>
      <c r="P170" s="8">
        <f t="shared" si="29"/>
        <v>2.9967167656650417E-3</v>
      </c>
    </row>
    <row r="171" spans="1:16" x14ac:dyDescent="0.4">
      <c r="A171" s="7">
        <f t="shared" si="26"/>
        <v>44117</v>
      </c>
      <c r="B171" s="6"/>
      <c r="C171" s="6"/>
      <c r="D171" s="8">
        <f t="shared" si="22"/>
        <v>904.03180244479665</v>
      </c>
      <c r="E171" s="8">
        <f t="shared" si="30"/>
        <v>1356.0471806922358</v>
      </c>
      <c r="F171" s="8">
        <f t="shared" si="23"/>
        <v>2712.082262598859</v>
      </c>
      <c r="G171" s="9">
        <f t="shared" si="31"/>
        <v>117</v>
      </c>
      <c r="H171" s="6"/>
      <c r="I171" s="8">
        <f t="shared" si="32"/>
        <v>904.03180244479665</v>
      </c>
      <c r="J171" s="8">
        <f t="shared" si="27"/>
        <v>1.2279366933398705E-4</v>
      </c>
      <c r="K171" s="6"/>
      <c r="L171" s="8">
        <f t="shared" si="24"/>
        <v>1356.0471806922358</v>
      </c>
      <c r="M171" s="8">
        <f t="shared" si="28"/>
        <v>2.7696293932422122E-4</v>
      </c>
      <c r="N171" s="6"/>
      <c r="O171" s="8">
        <f t="shared" si="25"/>
        <v>2712.082262598859</v>
      </c>
      <c r="P171" s="8">
        <f t="shared" si="29"/>
        <v>2.564611863817845E-3</v>
      </c>
    </row>
    <row r="172" spans="1:16" x14ac:dyDescent="0.4">
      <c r="A172" s="7">
        <f t="shared" si="26"/>
        <v>44118</v>
      </c>
      <c r="B172" s="6"/>
      <c r="C172" s="6"/>
      <c r="D172" s="8">
        <f t="shared" si="22"/>
        <v>904.03190673684367</v>
      </c>
      <c r="E172" s="8">
        <f t="shared" si="30"/>
        <v>1356.0474159250768</v>
      </c>
      <c r="F172" s="8">
        <f t="shared" si="23"/>
        <v>2712.0844574115749</v>
      </c>
      <c r="G172" s="9">
        <f t="shared" si="31"/>
        <v>118</v>
      </c>
      <c r="H172" s="6"/>
      <c r="I172" s="8">
        <f t="shared" si="32"/>
        <v>904.03190673684367</v>
      </c>
      <c r="J172" s="8">
        <f t="shared" si="27"/>
        <v>1.0429204701267736E-4</v>
      </c>
      <c r="K172" s="6"/>
      <c r="L172" s="8">
        <f t="shared" si="24"/>
        <v>1356.0474159250768</v>
      </c>
      <c r="M172" s="8">
        <f t="shared" si="28"/>
        <v>2.3523284107795916E-4</v>
      </c>
      <c r="N172" s="6"/>
      <c r="O172" s="8">
        <f t="shared" si="25"/>
        <v>2712.0844574115749</v>
      </c>
      <c r="P172" s="8">
        <f t="shared" si="29"/>
        <v>2.194812715970329E-3</v>
      </c>
    </row>
    <row r="173" spans="1:16" x14ac:dyDescent="0.4">
      <c r="A173" s="7">
        <f t="shared" si="26"/>
        <v>44119</v>
      </c>
      <c r="B173" s="6"/>
      <c r="C173" s="6"/>
      <c r="D173" s="8">
        <f t="shared" si="22"/>
        <v>904.03199531494988</v>
      </c>
      <c r="E173" s="8">
        <f t="shared" si="30"/>
        <v>1356.0476157152962</v>
      </c>
      <c r="F173" s="8">
        <f t="shared" si="23"/>
        <v>2712.0863357471276</v>
      </c>
      <c r="G173" s="9">
        <f t="shared" si="31"/>
        <v>119</v>
      </c>
      <c r="H173" s="6"/>
      <c r="I173" s="8">
        <f t="shared" si="32"/>
        <v>904.03199531494988</v>
      </c>
      <c r="J173" s="8">
        <f t="shared" si="27"/>
        <v>8.8578106215209118E-5</v>
      </c>
      <c r="K173" s="6"/>
      <c r="L173" s="8">
        <f t="shared" si="24"/>
        <v>1356.0476157152962</v>
      </c>
      <c r="M173" s="8">
        <f t="shared" si="28"/>
        <v>1.9979021931249008E-4</v>
      </c>
      <c r="N173" s="6"/>
      <c r="O173" s="8">
        <f t="shared" si="25"/>
        <v>2712.0863357471276</v>
      </c>
      <c r="P173" s="8">
        <f t="shared" si="29"/>
        <v>1.8783355526466039E-3</v>
      </c>
    </row>
    <row r="174" spans="1:16" x14ac:dyDescent="0.4">
      <c r="A174" s="7">
        <f t="shared" si="26"/>
        <v>44120</v>
      </c>
      <c r="B174" s="6"/>
      <c r="C174" s="6"/>
      <c r="D174" s="8">
        <f t="shared" si="22"/>
        <v>904.03207054677102</v>
      </c>
      <c r="E174" s="8">
        <f t="shared" si="30"/>
        <v>1356.0477854030389</v>
      </c>
      <c r="F174" s="8">
        <f t="shared" si="23"/>
        <v>2712.0879432390366</v>
      </c>
      <c r="G174" s="9">
        <f t="shared" si="31"/>
        <v>120</v>
      </c>
      <c r="H174" s="6"/>
      <c r="I174" s="8">
        <f t="shared" si="32"/>
        <v>904.03207054677102</v>
      </c>
      <c r="J174" s="8">
        <f t="shared" si="27"/>
        <v>7.523182114255178E-5</v>
      </c>
      <c r="K174" s="6"/>
      <c r="L174" s="8">
        <f t="shared" si="24"/>
        <v>1356.0477854030389</v>
      </c>
      <c r="M174" s="8">
        <f t="shared" si="28"/>
        <v>1.6968774275483156E-4</v>
      </c>
      <c r="N174" s="6"/>
      <c r="O174" s="8">
        <f t="shared" si="25"/>
        <v>2712.0879432390366</v>
      </c>
      <c r="P174" s="8">
        <f t="shared" si="29"/>
        <v>1.6074919089987816E-3</v>
      </c>
    </row>
    <row r="175" spans="1:16" x14ac:dyDescent="0.4">
      <c r="A175" s="7">
        <f t="shared" si="26"/>
        <v>44121</v>
      </c>
      <c r="B175" s="6"/>
      <c r="C175" s="6"/>
      <c r="D175" s="8">
        <f t="shared" si="22"/>
        <v>904.03213444322375</v>
      </c>
      <c r="E175" s="8">
        <f t="shared" si="30"/>
        <v>1356.0479295238522</v>
      </c>
      <c r="F175" s="8">
        <f t="shared" si="23"/>
        <v>2712.0893189409207</v>
      </c>
      <c r="G175" s="9">
        <f t="shared" si="31"/>
        <v>121</v>
      </c>
      <c r="H175" s="6"/>
      <c r="I175" s="8">
        <f t="shared" si="32"/>
        <v>904.03213444322375</v>
      </c>
      <c r="J175" s="8">
        <f t="shared" si="27"/>
        <v>6.3896452729750308E-5</v>
      </c>
      <c r="K175" s="6"/>
      <c r="L175" s="8">
        <f t="shared" si="24"/>
        <v>1356.0479295238522</v>
      </c>
      <c r="M175" s="8">
        <f t="shared" si="28"/>
        <v>1.4412081327463966E-4</v>
      </c>
      <c r="N175" s="6"/>
      <c r="O175" s="8">
        <f t="shared" si="25"/>
        <v>2712.0893189409207</v>
      </c>
      <c r="P175" s="8">
        <f t="shared" si="29"/>
        <v>1.3757018841715762E-3</v>
      </c>
    </row>
    <row r="176" spans="1:16" x14ac:dyDescent="0.4">
      <c r="A176" s="7">
        <f t="shared" si="26"/>
        <v>44122</v>
      </c>
      <c r="B176" s="6"/>
      <c r="C176" s="6"/>
      <c r="D176" s="8">
        <f t="shared" si="22"/>
        <v>904.03218871223544</v>
      </c>
      <c r="E176" s="8">
        <f t="shared" si="30"/>
        <v>1356.0480519299122</v>
      </c>
      <c r="F176" s="8">
        <f t="shared" si="23"/>
        <v>2712.0904962752288</v>
      </c>
      <c r="G176" s="9">
        <f t="shared" si="31"/>
        <v>122</v>
      </c>
      <c r="H176" s="6"/>
      <c r="I176" s="8">
        <f t="shared" si="32"/>
        <v>904.03218871223544</v>
      </c>
      <c r="J176" s="8">
        <f t="shared" si="27"/>
        <v>5.4269011684482393E-5</v>
      </c>
      <c r="K176" s="6"/>
      <c r="L176" s="8">
        <f t="shared" si="24"/>
        <v>1356.0480519299122</v>
      </c>
      <c r="M176" s="8">
        <f t="shared" si="28"/>
        <v>1.2240605997249077E-4</v>
      </c>
      <c r="N176" s="6"/>
      <c r="O176" s="8">
        <f t="shared" si="25"/>
        <v>2712.0904962752288</v>
      </c>
      <c r="P176" s="8">
        <f t="shared" si="29"/>
        <v>1.1773343080676568E-3</v>
      </c>
    </row>
    <row r="177" spans="1:16" x14ac:dyDescent="0.4">
      <c r="A177" s="7">
        <f t="shared" si="26"/>
        <v>44123</v>
      </c>
      <c r="B177" s="6"/>
      <c r="C177" s="6"/>
      <c r="D177" s="8">
        <f t="shared" si="22"/>
        <v>904.0322348043959</v>
      </c>
      <c r="E177" s="8">
        <f t="shared" si="30"/>
        <v>1356.0481558929882</v>
      </c>
      <c r="F177" s="8">
        <f t="shared" si="23"/>
        <v>2712.0915038451831</v>
      </c>
      <c r="G177" s="9">
        <f t="shared" si="31"/>
        <v>123</v>
      </c>
      <c r="H177" s="6"/>
      <c r="I177" s="8">
        <f t="shared" si="32"/>
        <v>904.0322348043959</v>
      </c>
      <c r="J177" s="8">
        <f t="shared" si="27"/>
        <v>4.6092160459920706E-5</v>
      </c>
      <c r="K177" s="6"/>
      <c r="L177" s="8">
        <f t="shared" si="24"/>
        <v>1356.0481558929882</v>
      </c>
      <c r="M177" s="8">
        <f t="shared" si="28"/>
        <v>1.0396307607152266E-4</v>
      </c>
      <c r="N177" s="6"/>
      <c r="O177" s="8">
        <f t="shared" si="25"/>
        <v>2712.0915038451831</v>
      </c>
      <c r="P177" s="8">
        <f t="shared" si="29"/>
        <v>1.0075699542539951E-3</v>
      </c>
    </row>
    <row r="178" spans="1:16" x14ac:dyDescent="0.4">
      <c r="A178" s="7">
        <f t="shared" si="26"/>
        <v>44124</v>
      </c>
      <c r="B178" s="6"/>
      <c r="C178" s="6"/>
      <c r="D178" s="8">
        <f t="shared" si="22"/>
        <v>904.03227395173178</v>
      </c>
      <c r="E178" s="8">
        <f t="shared" si="30"/>
        <v>1356.0482441918925</v>
      </c>
      <c r="F178" s="8">
        <f t="shared" si="23"/>
        <v>2712.0923661296574</v>
      </c>
      <c r="G178" s="9">
        <f t="shared" si="31"/>
        <v>124</v>
      </c>
      <c r="H178" s="6"/>
      <c r="I178" s="8">
        <f t="shared" si="32"/>
        <v>904.03227395173178</v>
      </c>
      <c r="J178" s="8">
        <f t="shared" si="27"/>
        <v>3.9147335883171763E-5</v>
      </c>
      <c r="K178" s="6"/>
      <c r="L178" s="8">
        <f t="shared" si="24"/>
        <v>1356.0482441918925</v>
      </c>
      <c r="M178" s="8">
        <f t="shared" si="28"/>
        <v>8.8298904302064329E-5</v>
      </c>
      <c r="N178" s="6"/>
      <c r="O178" s="8">
        <f t="shared" si="25"/>
        <v>2712.0923661296574</v>
      </c>
      <c r="P178" s="8">
        <f t="shared" si="29"/>
        <v>8.6228447435132693E-4</v>
      </c>
    </row>
    <row r="179" spans="1:16" x14ac:dyDescent="0.4">
      <c r="A179" s="7">
        <f t="shared" si="26"/>
        <v>44125</v>
      </c>
      <c r="B179" s="6"/>
      <c r="C179" s="6"/>
      <c r="D179" s="8">
        <f t="shared" si="22"/>
        <v>904.03230720063732</v>
      </c>
      <c r="E179" s="8">
        <f t="shared" si="30"/>
        <v>1356.0483191867522</v>
      </c>
      <c r="F179" s="8">
        <f t="shared" si="23"/>
        <v>2712.0931040778632</v>
      </c>
      <c r="G179" s="9">
        <f t="shared" si="31"/>
        <v>125</v>
      </c>
      <c r="H179" s="6"/>
      <c r="I179" s="8">
        <f t="shared" si="32"/>
        <v>904.03230720063732</v>
      </c>
      <c r="J179" s="8">
        <f t="shared" si="27"/>
        <v>3.3248905538130202E-5</v>
      </c>
      <c r="K179" s="6"/>
      <c r="L179" s="8">
        <f t="shared" si="24"/>
        <v>1356.0483191867522</v>
      </c>
      <c r="M179" s="8">
        <f t="shared" si="28"/>
        <v>7.4994859687649296E-5</v>
      </c>
      <c r="N179" s="6"/>
      <c r="O179" s="8">
        <f t="shared" si="25"/>
        <v>2712.0931040778632</v>
      </c>
      <c r="P179" s="8">
        <f t="shared" si="29"/>
        <v>7.3794820582406828E-4</v>
      </c>
    </row>
    <row r="180" spans="1:16" x14ac:dyDescent="0.4">
      <c r="A180" s="7">
        <f t="shared" si="26"/>
        <v>44126</v>
      </c>
      <c r="B180" s="6"/>
      <c r="C180" s="6"/>
      <c r="D180" s="8">
        <f t="shared" si="22"/>
        <v>904.03233543984391</v>
      </c>
      <c r="E180" s="8">
        <f t="shared" si="30"/>
        <v>1356.0483828820941</v>
      </c>
      <c r="F180" s="8">
        <f t="shared" si="23"/>
        <v>2712.0937356182949</v>
      </c>
      <c r="G180" s="9">
        <f t="shared" si="31"/>
        <v>126</v>
      </c>
      <c r="H180" s="6"/>
      <c r="I180" s="8">
        <f t="shared" si="32"/>
        <v>904.03233543984391</v>
      </c>
      <c r="J180" s="8">
        <f t="shared" si="27"/>
        <v>2.8239206585567445E-5</v>
      </c>
      <c r="K180" s="6"/>
      <c r="L180" s="8">
        <f t="shared" si="24"/>
        <v>1356.0483828820941</v>
      </c>
      <c r="M180" s="8">
        <f t="shared" si="28"/>
        <v>6.3695341850689147E-5</v>
      </c>
      <c r="N180" s="6"/>
      <c r="O180" s="8">
        <f t="shared" si="25"/>
        <v>2712.0937356182949</v>
      </c>
      <c r="P180" s="8">
        <f t="shared" si="29"/>
        <v>6.3154043164104223E-4</v>
      </c>
    </row>
    <row r="181" spans="1:16" x14ac:dyDescent="0.4">
      <c r="A181" s="7">
        <f t="shared" si="26"/>
        <v>44127</v>
      </c>
      <c r="B181" s="6"/>
      <c r="C181" s="6"/>
      <c r="D181" s="8">
        <f t="shared" si="22"/>
        <v>904.03235942417541</v>
      </c>
      <c r="E181" s="8">
        <f t="shared" si="30"/>
        <v>1356.0484369804217</v>
      </c>
      <c r="F181" s="8">
        <f t="shared" si="23"/>
        <v>2712.0942760942853</v>
      </c>
      <c r="G181" s="9">
        <f t="shared" si="31"/>
        <v>127</v>
      </c>
      <c r="H181" s="6"/>
      <c r="I181" s="8">
        <f t="shared" si="32"/>
        <v>904.03235942417541</v>
      </c>
      <c r="J181" s="8">
        <f t="shared" si="27"/>
        <v>2.3984331505744194E-5</v>
      </c>
      <c r="K181" s="6"/>
      <c r="L181" s="8">
        <f t="shared" si="24"/>
        <v>1356.0484369804217</v>
      </c>
      <c r="M181" s="8">
        <f t="shared" si="28"/>
        <v>5.4098327609608532E-5</v>
      </c>
      <c r="N181" s="6"/>
      <c r="O181" s="8">
        <f t="shared" si="25"/>
        <v>2712.0942760942853</v>
      </c>
      <c r="P181" s="8">
        <f t="shared" si="29"/>
        <v>5.4047599041950889E-4</v>
      </c>
    </row>
    <row r="182" spans="1:16" x14ac:dyDescent="0.4">
      <c r="A182" s="7">
        <f t="shared" si="26"/>
        <v>44128</v>
      </c>
      <c r="B182" s="6"/>
      <c r="C182" s="6"/>
      <c r="D182" s="8">
        <f t="shared" si="22"/>
        <v>904.0323797947251</v>
      </c>
      <c r="E182" s="8">
        <f t="shared" ref="E182:E189" si="33">L182</f>
        <v>1356.0484829277225</v>
      </c>
      <c r="F182" s="8">
        <f t="shared" si="23"/>
        <v>2712.0947386367657</v>
      </c>
      <c r="G182" s="9">
        <f t="shared" si="31"/>
        <v>128</v>
      </c>
      <c r="H182" s="6"/>
      <c r="I182" s="8">
        <f t="shared" ref="I182:I189" si="34">$H$40/(1+$H$41*EXP(-$H$42*G182))</f>
        <v>904.0323797947251</v>
      </c>
      <c r="J182" s="8">
        <f t="shared" si="27"/>
        <v>2.0370549691506312E-5</v>
      </c>
      <c r="K182" s="6"/>
      <c r="L182" s="8">
        <f t="shared" si="24"/>
        <v>1356.0484829277225</v>
      </c>
      <c r="M182" s="8">
        <f t="shared" si="28"/>
        <v>4.594730080498266E-5</v>
      </c>
      <c r="N182" s="6"/>
      <c r="O182" s="8">
        <f t="shared" si="25"/>
        <v>2712.0947386367657</v>
      </c>
      <c r="P182" s="8">
        <f t="shared" si="29"/>
        <v>4.6254248036348145E-4</v>
      </c>
    </row>
    <row r="183" spans="1:16" x14ac:dyDescent="0.4">
      <c r="A183" s="7">
        <f t="shared" si="26"/>
        <v>44129</v>
      </c>
      <c r="B183" s="6"/>
      <c r="C183" s="6"/>
      <c r="D183" s="8">
        <f t="shared" ref="D183:D189" si="35">I183</f>
        <v>904.03239709599063</v>
      </c>
      <c r="E183" s="8">
        <f t="shared" si="33"/>
        <v>1356.0485219521158</v>
      </c>
      <c r="F183" s="8">
        <f t="shared" ref="F183:F189" si="36">O183</f>
        <v>2712.095134483277</v>
      </c>
      <c r="G183" s="9">
        <f t="shared" si="31"/>
        <v>129</v>
      </c>
      <c r="H183" s="6"/>
      <c r="I183" s="8">
        <f t="shared" si="34"/>
        <v>904.03239709599063</v>
      </c>
      <c r="J183" s="8">
        <f t="shared" si="27"/>
        <v>1.73012655295679E-5</v>
      </c>
      <c r="K183" s="6"/>
      <c r="L183" s="8">
        <f t="shared" ref="L183:L189" si="37">L$40/(1+L$41*EXP(-L$42*$G183))</f>
        <v>1356.0485219521158</v>
      </c>
      <c r="M183" s="8">
        <f t="shared" si="28"/>
        <v>3.902439334524388E-5</v>
      </c>
      <c r="N183" s="6"/>
      <c r="O183" s="8">
        <f t="shared" ref="O183:O189" si="38">O$40/(1+O$41*EXP(-O$42*$G183))</f>
        <v>2712.095134483277</v>
      </c>
      <c r="P183" s="8">
        <f t="shared" si="29"/>
        <v>3.9584651131008286E-4</v>
      </c>
    </row>
    <row r="184" spans="1:16" x14ac:dyDescent="0.4">
      <c r="A184" s="7">
        <f t="shared" ref="A184:A189" si="39">A183+1</f>
        <v>44130</v>
      </c>
      <c r="B184" s="6"/>
      <c r="C184" s="6"/>
      <c r="D184" s="8">
        <f t="shared" si="35"/>
        <v>904.03241179042902</v>
      </c>
      <c r="E184" s="8">
        <f t="shared" si="33"/>
        <v>1356.0485550966803</v>
      </c>
      <c r="F184" s="8">
        <f t="shared" si="36"/>
        <v>2712.095473250979</v>
      </c>
      <c r="G184" s="9">
        <f t="shared" si="31"/>
        <v>130</v>
      </c>
      <c r="H184" s="6"/>
      <c r="I184" s="8">
        <f t="shared" si="34"/>
        <v>904.03241179042902</v>
      </c>
      <c r="J184" s="8">
        <f t="shared" ref="J184:J189" si="40">I184-I183</f>
        <v>1.4694438391416043E-5</v>
      </c>
      <c r="K184" s="6"/>
      <c r="L184" s="8">
        <f t="shared" si="37"/>
        <v>1356.0485550966803</v>
      </c>
      <c r="M184" s="8">
        <f t="shared" ref="M184:M189" si="41">L184-L183</f>
        <v>3.3144564440590329E-5</v>
      </c>
      <c r="N184" s="6"/>
      <c r="O184" s="8">
        <f t="shared" si="38"/>
        <v>2712.095473250979</v>
      </c>
      <c r="P184" s="8">
        <f t="shared" ref="P184:P189" si="42">O184-O183</f>
        <v>3.3876770203278284E-4</v>
      </c>
    </row>
    <row r="185" spans="1:16" x14ac:dyDescent="0.4">
      <c r="A185" s="7">
        <f t="shared" si="39"/>
        <v>44131</v>
      </c>
      <c r="B185" s="6"/>
      <c r="C185" s="6"/>
      <c r="D185" s="8">
        <f t="shared" si="35"/>
        <v>904.03242427081773</v>
      </c>
      <c r="E185" s="8">
        <f t="shared" si="33"/>
        <v>1356.0485832473325</v>
      </c>
      <c r="F185" s="8">
        <f t="shared" si="36"/>
        <v>2712.0957631702986</v>
      </c>
      <c r="G185" s="9">
        <f t="shared" si="31"/>
        <v>131</v>
      </c>
      <c r="H185" s="6"/>
      <c r="I185" s="8">
        <f t="shared" si="34"/>
        <v>904.03242427081773</v>
      </c>
      <c r="J185" s="8">
        <f t="shared" si="40"/>
        <v>1.2480388704716461E-5</v>
      </c>
      <c r="K185" s="6"/>
      <c r="L185" s="8">
        <f t="shared" si="37"/>
        <v>1356.0485832473325</v>
      </c>
      <c r="M185" s="8">
        <f t="shared" si="41"/>
        <v>2.8150652269687271E-5</v>
      </c>
      <c r="N185" s="6"/>
      <c r="O185" s="8">
        <f t="shared" si="38"/>
        <v>2712.0957631702986</v>
      </c>
      <c r="P185" s="8">
        <f t="shared" si="42"/>
        <v>2.8991931958444184E-4</v>
      </c>
    </row>
    <row r="186" spans="1:16" x14ac:dyDescent="0.4">
      <c r="A186" s="7">
        <f t="shared" si="39"/>
        <v>44132</v>
      </c>
      <c r="B186" s="6"/>
      <c r="C186" s="6"/>
      <c r="D186" s="8">
        <f t="shared" si="35"/>
        <v>904.03243487075349</v>
      </c>
      <c r="E186" s="8">
        <f t="shared" si="33"/>
        <v>1356.0486071565085</v>
      </c>
      <c r="F186" s="8">
        <f t="shared" si="36"/>
        <v>2712.0960112848879</v>
      </c>
      <c r="G186" s="9">
        <f t="shared" si="31"/>
        <v>132</v>
      </c>
      <c r="H186" s="6"/>
      <c r="I186" s="8">
        <f t="shared" si="34"/>
        <v>904.03243487075349</v>
      </c>
      <c r="J186" s="8">
        <f t="shared" si="40"/>
        <v>1.0599935762911628E-5</v>
      </c>
      <c r="K186" s="6"/>
      <c r="L186" s="8">
        <f t="shared" si="37"/>
        <v>1356.0486071565085</v>
      </c>
      <c r="M186" s="8">
        <f t="shared" si="41"/>
        <v>2.3909175979497377E-5</v>
      </c>
      <c r="N186" s="6"/>
      <c r="O186" s="8">
        <f t="shared" si="38"/>
        <v>2712.0960112848879</v>
      </c>
      <c r="P186" s="8">
        <f t="shared" si="42"/>
        <v>2.4811458933982067E-4</v>
      </c>
    </row>
    <row r="187" spans="1:16" x14ac:dyDescent="0.4">
      <c r="A187" s="7">
        <f t="shared" si="39"/>
        <v>44133</v>
      </c>
      <c r="B187" s="6"/>
      <c r="C187" s="6"/>
      <c r="D187" s="8">
        <f t="shared" si="35"/>
        <v>904.03244387356881</v>
      </c>
      <c r="E187" s="8">
        <f t="shared" si="33"/>
        <v>1356.048627463274</v>
      </c>
      <c r="F187" s="8">
        <f t="shared" si="36"/>
        <v>2712.0962236227474</v>
      </c>
      <c r="G187" s="9">
        <f t="shared" si="31"/>
        <v>133</v>
      </c>
      <c r="H187" s="6"/>
      <c r="I187" s="8">
        <f t="shared" si="34"/>
        <v>904.03244387356881</v>
      </c>
      <c r="J187" s="8">
        <f t="shared" si="40"/>
        <v>9.0028153181265225E-6</v>
      </c>
      <c r="K187" s="6"/>
      <c r="L187" s="8">
        <f t="shared" si="37"/>
        <v>1356.048627463274</v>
      </c>
      <c r="M187" s="8">
        <f t="shared" si="41"/>
        <v>2.0306765463828924E-5</v>
      </c>
      <c r="N187" s="6"/>
      <c r="O187" s="8">
        <f t="shared" si="38"/>
        <v>2712.0962236227474</v>
      </c>
      <c r="P187" s="8">
        <f t="shared" si="42"/>
        <v>2.1233785946606076E-4</v>
      </c>
    </row>
    <row r="188" spans="1:16" x14ac:dyDescent="0.4">
      <c r="A188" s="7">
        <f t="shared" si="39"/>
        <v>44134</v>
      </c>
      <c r="B188" s="6"/>
      <c r="C188" s="6"/>
      <c r="D188" s="8">
        <f t="shared" si="35"/>
        <v>904.03245151990632</v>
      </c>
      <c r="E188" s="8">
        <f t="shared" si="33"/>
        <v>1356.0486447104065</v>
      </c>
      <c r="F188" s="8">
        <f t="shared" si="36"/>
        <v>2712.0964053426756</v>
      </c>
      <c r="G188" s="9">
        <f t="shared" si="31"/>
        <v>134</v>
      </c>
      <c r="H188" s="6"/>
      <c r="I188" s="8">
        <f t="shared" si="34"/>
        <v>904.03245151990632</v>
      </c>
      <c r="J188" s="8">
        <f t="shared" si="40"/>
        <v>7.6463375080493279E-6</v>
      </c>
      <c r="K188" s="6"/>
      <c r="L188" s="8">
        <f t="shared" si="37"/>
        <v>1356.0486447104065</v>
      </c>
      <c r="M188" s="8">
        <f t="shared" si="41"/>
        <v>1.7247132518605213E-5</v>
      </c>
      <c r="N188" s="6"/>
      <c r="O188" s="8">
        <f t="shared" si="38"/>
        <v>2712.0964053426756</v>
      </c>
      <c r="P188" s="8">
        <f t="shared" si="42"/>
        <v>1.8171992815041449E-4</v>
      </c>
    </row>
    <row r="189" spans="1:16" x14ac:dyDescent="0.4">
      <c r="A189" s="7">
        <f t="shared" si="39"/>
        <v>44135</v>
      </c>
      <c r="B189" s="6"/>
      <c r="C189" s="6"/>
      <c r="D189" s="8">
        <f t="shared" si="35"/>
        <v>904.03245801415005</v>
      </c>
      <c r="E189" s="8">
        <f t="shared" si="33"/>
        <v>1356.0486593589028</v>
      </c>
      <c r="F189" s="8">
        <f t="shared" si="36"/>
        <v>2712.0965608596039</v>
      </c>
      <c r="G189" s="9">
        <f t="shared" si="31"/>
        <v>135</v>
      </c>
      <c r="H189" s="6"/>
      <c r="I189" s="8">
        <f t="shared" si="34"/>
        <v>904.03245801415005</v>
      </c>
      <c r="J189" s="8">
        <f t="shared" si="40"/>
        <v>6.4942437347781379E-6</v>
      </c>
      <c r="K189" s="6"/>
      <c r="L189" s="8">
        <f t="shared" si="37"/>
        <v>1356.0486593589028</v>
      </c>
      <c r="M189" s="8">
        <f t="shared" si="41"/>
        <v>1.4648496289737523E-5</v>
      </c>
      <c r="N189" s="6"/>
      <c r="O189" s="8">
        <f t="shared" si="38"/>
        <v>2712.0965608596039</v>
      </c>
      <c r="P189" s="8">
        <f t="shared" si="42"/>
        <v>1.5551692831650143E-4</v>
      </c>
    </row>
    <row r="190" spans="1:16" x14ac:dyDescent="0.4">
      <c r="A190" s="1"/>
      <c r="D190" s="3"/>
      <c r="E190" s="3"/>
      <c r="F190" s="3"/>
      <c r="I190" s="3"/>
      <c r="J190" s="3"/>
      <c r="M190" s="3"/>
      <c r="P190" s="3"/>
    </row>
  </sheetData>
  <phoneticPr fontId="1"/>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6F735-F11E-4A99-8505-B25A41769FCD}">
  <dimension ref="A1:R190"/>
  <sheetViews>
    <sheetView zoomScaleNormal="100" workbookViewId="0">
      <selection activeCell="P24" sqref="P24"/>
    </sheetView>
  </sheetViews>
  <sheetFormatPr defaultRowHeight="18.75" x14ac:dyDescent="0.4"/>
  <cols>
    <col min="1" max="1" width="9" customWidth="1"/>
    <col min="7" max="7" width="6.625" customWidth="1"/>
    <col min="11" max="11" width="6.625" customWidth="1"/>
    <col min="14" max="14" width="6.625" customWidth="1"/>
  </cols>
  <sheetData>
    <row r="1" spans="1:1" ht="24" x14ac:dyDescent="0.5">
      <c r="A1" s="5" t="s">
        <v>51</v>
      </c>
    </row>
    <row r="25" spans="1:16" x14ac:dyDescent="0.4">
      <c r="A25" t="s">
        <v>61</v>
      </c>
    </row>
    <row r="26" spans="1:16" x14ac:dyDescent="0.4">
      <c r="A26" t="s">
        <v>60</v>
      </c>
    </row>
    <row r="27" spans="1:16" x14ac:dyDescent="0.4">
      <c r="A27" t="s">
        <v>58</v>
      </c>
    </row>
    <row r="31" spans="1:16" x14ac:dyDescent="0.4">
      <c r="G31" s="15" t="s">
        <v>42</v>
      </c>
      <c r="H31" s="15"/>
      <c r="I31" s="15"/>
      <c r="J31" s="15"/>
      <c r="K31" s="15"/>
      <c r="L31" s="15"/>
      <c r="M31" s="15"/>
      <c r="N31" s="15"/>
      <c r="O31" s="15"/>
      <c r="P31" s="15"/>
    </row>
    <row r="32" spans="1:16" x14ac:dyDescent="0.4">
      <c r="A32" t="s">
        <v>49</v>
      </c>
      <c r="D32" s="4">
        <v>8824394</v>
      </c>
      <c r="G32" t="s">
        <v>63</v>
      </c>
      <c r="K32" t="s">
        <v>64</v>
      </c>
      <c r="N32" t="s">
        <v>65</v>
      </c>
    </row>
    <row r="33" spans="1:16" x14ac:dyDescent="0.4">
      <c r="A33" t="s">
        <v>47</v>
      </c>
      <c r="G33" s="2" t="s">
        <v>9</v>
      </c>
      <c r="H33">
        <v>10</v>
      </c>
    </row>
    <row r="34" spans="1:16" x14ac:dyDescent="0.4">
      <c r="A34" s="13" t="s">
        <v>24</v>
      </c>
      <c r="B34" s="13" t="s">
        <v>27</v>
      </c>
      <c r="C34" s="13" t="s">
        <v>26</v>
      </c>
      <c r="D34" s="13" t="s">
        <v>25</v>
      </c>
      <c r="G34" s="2" t="s">
        <v>3</v>
      </c>
      <c r="H34">
        <f>SUM(H53:H62)</f>
        <v>0.83013499658236489</v>
      </c>
      <c r="K34" s="16" t="s">
        <v>67</v>
      </c>
      <c r="L34" s="16"/>
      <c r="M34" s="16"/>
      <c r="N34" s="16"/>
      <c r="O34" s="16"/>
      <c r="P34" s="16"/>
    </row>
    <row r="35" spans="1:16" x14ac:dyDescent="0.4">
      <c r="A35" s="17">
        <v>2E-3</v>
      </c>
      <c r="B35" s="18">
        <f t="shared" ref="B35:B42" si="0">$D$32*A35</f>
        <v>17648.788</v>
      </c>
      <c r="C35" s="19">
        <v>0.05</v>
      </c>
      <c r="D35" s="20">
        <f t="shared" ref="D35:D42" si="1">B35*C35</f>
        <v>882.43940000000009</v>
      </c>
      <c r="G35" s="2" t="s">
        <v>4</v>
      </c>
      <c r="H35">
        <f>SUM(H63:H72)</f>
        <v>0.20091247115471281</v>
      </c>
      <c r="K35" s="16" t="s">
        <v>68</v>
      </c>
      <c r="L35" s="16"/>
      <c r="M35" s="16"/>
      <c r="N35" s="16"/>
      <c r="O35" s="16"/>
      <c r="P35" s="16"/>
    </row>
    <row r="36" spans="1:16" x14ac:dyDescent="0.4">
      <c r="A36" s="17">
        <v>1E-3</v>
      </c>
      <c r="B36" s="18">
        <f t="shared" si="0"/>
        <v>8824.3940000000002</v>
      </c>
      <c r="C36" s="19">
        <v>0.05</v>
      </c>
      <c r="D36" s="20">
        <f t="shared" si="1"/>
        <v>441.21970000000005</v>
      </c>
      <c r="G36" s="2" t="s">
        <v>5</v>
      </c>
      <c r="H36">
        <f>SUM(H73:H82)</f>
        <v>5.091612558351119E-2</v>
      </c>
      <c r="K36" s="16" t="s">
        <v>66</v>
      </c>
      <c r="L36" s="16"/>
      <c r="M36" s="16"/>
      <c r="N36" s="16"/>
      <c r="O36" s="16"/>
      <c r="P36" s="16"/>
    </row>
    <row r="37" spans="1:16" x14ac:dyDescent="0.4">
      <c r="A37" s="17">
        <v>8.0000000000000004E-4</v>
      </c>
      <c r="B37" s="18">
        <f t="shared" si="0"/>
        <v>7059.5152000000007</v>
      </c>
      <c r="C37" s="19">
        <v>0.05</v>
      </c>
      <c r="D37" s="20">
        <f t="shared" si="1"/>
        <v>352.97576000000004</v>
      </c>
      <c r="G37" t="s">
        <v>6</v>
      </c>
      <c r="H37">
        <f>((H36-H35)/(H35-H34))^(1/H33)</f>
        <v>0.86641834996094014</v>
      </c>
      <c r="K37" s="16" t="s">
        <v>69</v>
      </c>
      <c r="L37" s="16"/>
      <c r="M37" s="16"/>
      <c r="N37" s="16"/>
      <c r="O37" s="16"/>
      <c r="P37" s="16"/>
    </row>
    <row r="38" spans="1:16" x14ac:dyDescent="0.4">
      <c r="A38" s="17">
        <v>5.0000000000000001E-4</v>
      </c>
      <c r="B38" s="18">
        <f t="shared" si="0"/>
        <v>4412.1970000000001</v>
      </c>
      <c r="C38" s="19">
        <v>0.05</v>
      </c>
      <c r="D38" s="20">
        <f t="shared" si="1"/>
        <v>220.60985000000002</v>
      </c>
      <c r="G38" t="s">
        <v>7</v>
      </c>
      <c r="H38">
        <f>(H34-H35)*(H37-1)/((H37^H33-1)^2)</f>
        <v>-0.14490338053392973</v>
      </c>
    </row>
    <row r="39" spans="1:16" x14ac:dyDescent="0.4">
      <c r="A39" s="17">
        <v>4.0000000000000002E-4</v>
      </c>
      <c r="B39" s="18">
        <f t="shared" si="0"/>
        <v>3529.7576000000004</v>
      </c>
      <c r="C39" s="19">
        <v>0.05</v>
      </c>
      <c r="D39" s="20">
        <f t="shared" si="1"/>
        <v>176.48788000000002</v>
      </c>
      <c r="G39" t="s">
        <v>8</v>
      </c>
      <c r="H39">
        <f>(H34+(H34-H35)/(H37^H33-1))/H33</f>
        <v>3.9677228659160677E-4</v>
      </c>
    </row>
    <row r="40" spans="1:16" x14ac:dyDescent="0.4">
      <c r="A40" s="17">
        <v>2.9999999999999997E-4</v>
      </c>
      <c r="B40" s="18">
        <f t="shared" si="0"/>
        <v>2647.3181999999997</v>
      </c>
      <c r="C40" s="19">
        <v>0.05</v>
      </c>
      <c r="D40" s="20">
        <f t="shared" si="1"/>
        <v>132.36590999999999</v>
      </c>
      <c r="G40" s="22" t="s">
        <v>15</v>
      </c>
      <c r="H40" s="22">
        <f>1/H39</f>
        <v>2520.3373163743381</v>
      </c>
      <c r="I40" s="22"/>
      <c r="J40" s="22"/>
      <c r="K40" s="22" t="s">
        <v>15</v>
      </c>
      <c r="L40" s="22">
        <f>$H40*L44</f>
        <v>3780.5059745615072</v>
      </c>
      <c r="M40" s="22"/>
      <c r="N40" s="22" t="s">
        <v>15</v>
      </c>
      <c r="O40" s="22">
        <f>$H40*O44</f>
        <v>7561.0119491230143</v>
      </c>
    </row>
    <row r="41" spans="1:16" x14ac:dyDescent="0.4">
      <c r="A41" s="17">
        <v>2.0000000000000001E-4</v>
      </c>
      <c r="B41" s="18">
        <f t="shared" si="0"/>
        <v>1764.8788000000002</v>
      </c>
      <c r="C41" s="19">
        <v>0.05</v>
      </c>
      <c r="D41" s="20">
        <f t="shared" si="1"/>
        <v>88.243940000000009</v>
      </c>
      <c r="G41" t="s">
        <v>16</v>
      </c>
      <c r="H41">
        <f>-H38*H40</f>
        <v>365.20539722845399</v>
      </c>
      <c r="K41" t="s">
        <v>16</v>
      </c>
      <c r="L41">
        <f>L44*(1+$H41)-1</f>
        <v>548.30809584268104</v>
      </c>
      <c r="N41" t="s">
        <v>16</v>
      </c>
      <c r="O41">
        <f>O44*(1+$H41)-1</f>
        <v>1097.6161916853621</v>
      </c>
    </row>
    <row r="42" spans="1:16" x14ac:dyDescent="0.4">
      <c r="A42" s="17">
        <v>1E-4</v>
      </c>
      <c r="B42" s="18">
        <f t="shared" si="0"/>
        <v>882.43940000000009</v>
      </c>
      <c r="C42" s="19">
        <v>0.05</v>
      </c>
      <c r="D42" s="20">
        <f t="shared" si="1"/>
        <v>44.121970000000005</v>
      </c>
      <c r="G42" t="s">
        <v>14</v>
      </c>
      <c r="H42">
        <f>-LN(H37)</f>
        <v>0.14338740397100147</v>
      </c>
      <c r="K42" t="s">
        <v>14</v>
      </c>
      <c r="L42">
        <f>(LN(L41)-LN(L40/$H$44-1))/L43</f>
        <v>0.14407243327155642</v>
      </c>
      <c r="N42" t="s">
        <v>14</v>
      </c>
      <c r="O42">
        <f>(LN(O41)-LN(O40/$H$44-1))/O43</f>
        <v>0.14211106354765263</v>
      </c>
    </row>
    <row r="43" spans="1:16" x14ac:dyDescent="0.4">
      <c r="K43" t="s">
        <v>22</v>
      </c>
      <c r="L43">
        <f>3*$H$33-1</f>
        <v>29</v>
      </c>
      <c r="N43" t="s">
        <v>22</v>
      </c>
      <c r="O43">
        <f>3*$H$33-1</f>
        <v>29</v>
      </c>
    </row>
    <row r="44" spans="1:16" x14ac:dyDescent="0.4">
      <c r="G44" s="2" t="s">
        <v>62</v>
      </c>
      <c r="H44" s="23">
        <v>402</v>
      </c>
      <c r="K44" t="s">
        <v>23</v>
      </c>
      <c r="L44">
        <v>1.5</v>
      </c>
      <c r="N44" t="s">
        <v>23</v>
      </c>
      <c r="O44">
        <v>3</v>
      </c>
    </row>
    <row r="45" spans="1:16" x14ac:dyDescent="0.4">
      <c r="H45" s="3"/>
    </row>
    <row r="46" spans="1:16" x14ac:dyDescent="0.4">
      <c r="A46" t="s">
        <v>21</v>
      </c>
    </row>
    <row r="47" spans="1:16" x14ac:dyDescent="0.4">
      <c r="A47" s="7">
        <v>43998</v>
      </c>
      <c r="B47" s="6">
        <v>3</v>
      </c>
    </row>
    <row r="48" spans="1:16" x14ac:dyDescent="0.4">
      <c r="A48" s="7">
        <v>43999</v>
      </c>
      <c r="B48" s="6">
        <v>4</v>
      </c>
    </row>
    <row r="51" spans="1:16" x14ac:dyDescent="0.4">
      <c r="A51" s="13" t="s">
        <v>0</v>
      </c>
      <c r="B51" s="13" t="s">
        <v>1</v>
      </c>
      <c r="C51" s="13" t="s">
        <v>48</v>
      </c>
      <c r="D51" s="13" t="s">
        <v>53</v>
      </c>
      <c r="E51" s="13" t="s">
        <v>56</v>
      </c>
      <c r="F51" s="13" t="s">
        <v>55</v>
      </c>
      <c r="G51" s="14" t="s">
        <v>22</v>
      </c>
      <c r="H51" s="14" t="s">
        <v>13</v>
      </c>
      <c r="I51" s="14" t="s">
        <v>10</v>
      </c>
      <c r="J51" s="14" t="s">
        <v>52</v>
      </c>
      <c r="K51" s="14"/>
      <c r="L51" s="14" t="s">
        <v>17</v>
      </c>
      <c r="M51" s="14" t="s">
        <v>52</v>
      </c>
      <c r="N51" s="14"/>
      <c r="O51" s="14" t="s">
        <v>20</v>
      </c>
      <c r="P51" s="14" t="s">
        <v>52</v>
      </c>
    </row>
    <row r="52" spans="1:16" x14ac:dyDescent="0.4">
      <c r="A52" s="7">
        <v>43998</v>
      </c>
      <c r="B52" s="6">
        <v>3</v>
      </c>
      <c r="C52" s="9"/>
      <c r="D52" s="9"/>
      <c r="E52" s="9"/>
      <c r="F52" s="9"/>
      <c r="G52" s="21"/>
      <c r="H52" s="21"/>
      <c r="I52" s="21"/>
      <c r="J52" s="21"/>
      <c r="K52" s="21"/>
      <c r="L52" s="21"/>
      <c r="M52" s="21"/>
      <c r="N52" s="21"/>
      <c r="O52" s="21"/>
      <c r="P52" s="21"/>
    </row>
    <row r="53" spans="1:16" x14ac:dyDescent="0.4">
      <c r="A53" s="7">
        <v>43999</v>
      </c>
      <c r="B53" s="6">
        <v>4</v>
      </c>
      <c r="C53" s="6">
        <f>B53</f>
        <v>4</v>
      </c>
      <c r="D53" s="8">
        <f>I53</f>
        <v>6.8823052184619993</v>
      </c>
      <c r="E53" s="8">
        <f t="shared" ref="E53" si="2">L53</f>
        <v>6.8823052184619984</v>
      </c>
      <c r="F53" s="8">
        <f>O53</f>
        <v>6.8823052184619984</v>
      </c>
      <c r="G53" s="10">
        <v>0</v>
      </c>
      <c r="H53" s="21">
        <f>1/C53</f>
        <v>0.25</v>
      </c>
      <c r="I53" s="8">
        <f t="shared" ref="I53:I54" si="3">$H$40/(1+$H$41*EXP(-$H$42*G53))</f>
        <v>6.8823052184619993</v>
      </c>
      <c r="J53" s="8"/>
      <c r="K53" s="21"/>
      <c r="L53" s="8">
        <f>L$40/(1+L$41*EXP(-L$42*$G53))</f>
        <v>6.8823052184619984</v>
      </c>
      <c r="M53" s="6"/>
      <c r="N53" s="21"/>
      <c r="O53" s="8">
        <f>O$40/(1+O$41*EXP(-O$42*$G53))</f>
        <v>6.8823052184619984</v>
      </c>
      <c r="P53" s="6"/>
    </row>
    <row r="54" spans="1:16" x14ac:dyDescent="0.4">
      <c r="A54" s="7">
        <v>44000</v>
      </c>
      <c r="B54" s="6">
        <v>4</v>
      </c>
      <c r="C54" s="6">
        <f t="shared" ref="C54:C82" si="4">C53+B54</f>
        <v>8</v>
      </c>
      <c r="D54" s="8">
        <f>I54</f>
        <v>7.9400544845638636</v>
      </c>
      <c r="E54" s="8">
        <f t="shared" ref="E54:E117" si="5">L54</f>
        <v>7.9465988159712468</v>
      </c>
      <c r="F54" s="8">
        <f>O54</f>
        <v>7.9321627814995894</v>
      </c>
      <c r="G54" s="10">
        <f>G53+1</f>
        <v>1</v>
      </c>
      <c r="H54" s="21">
        <f>1/C54</f>
        <v>0.125</v>
      </c>
      <c r="I54" s="8">
        <f t="shared" si="3"/>
        <v>7.9400544845638636</v>
      </c>
      <c r="J54" s="8">
        <f>I54-I53</f>
        <v>1.0577492661018644</v>
      </c>
      <c r="K54" s="6"/>
      <c r="L54" s="8">
        <f t="shared" ref="L54:L118" si="6">L$40/(1+L$41*EXP(-L$42*$G54))</f>
        <v>7.9465988159712468</v>
      </c>
      <c r="M54" s="8">
        <f>L54-L53</f>
        <v>1.0642935975092485</v>
      </c>
      <c r="N54" s="6"/>
      <c r="O54" s="8">
        <f t="shared" ref="O54:O118" si="7">O$40/(1+O$41*EXP(-O$42*$G54))</f>
        <v>7.9321627814995894</v>
      </c>
      <c r="P54" s="8">
        <f>O54-O53</f>
        <v>1.049857563037591</v>
      </c>
    </row>
    <row r="55" spans="1:16" x14ac:dyDescent="0.4">
      <c r="A55" s="7">
        <f>A54+1</f>
        <v>44001</v>
      </c>
      <c r="B55" s="6">
        <v>2</v>
      </c>
      <c r="C55" s="6">
        <f t="shared" si="4"/>
        <v>10</v>
      </c>
      <c r="D55" s="8">
        <f t="shared" ref="D55:D118" si="8">I55</f>
        <v>9.1597779892838052</v>
      </c>
      <c r="E55" s="8">
        <f t="shared" si="5"/>
        <v>9.1750767618775981</v>
      </c>
      <c r="F55" s="8">
        <f t="shared" ref="F55:F118" si="9">O55</f>
        <v>9.1419764913140718</v>
      </c>
      <c r="G55" s="10">
        <f t="shared" ref="G55:G84" si="10">G54+1</f>
        <v>2</v>
      </c>
      <c r="H55" s="21">
        <f t="shared" ref="H55:H82" si="11">1/C55</f>
        <v>0.1</v>
      </c>
      <c r="I55" s="8">
        <f t="shared" ref="I55:I117" si="12">$H$40/(1+$H$41*EXP(-$H$42*G55))</f>
        <v>9.1597779892838052</v>
      </c>
      <c r="J55" s="8">
        <f>I55-I54</f>
        <v>1.2197235047199415</v>
      </c>
      <c r="K55" s="6"/>
      <c r="L55" s="8">
        <f t="shared" si="6"/>
        <v>9.1750767618775981</v>
      </c>
      <c r="M55" s="8">
        <f>L55-L54</f>
        <v>1.2284779459063513</v>
      </c>
      <c r="N55" s="6"/>
      <c r="O55" s="8">
        <f t="shared" si="7"/>
        <v>9.1419764913140718</v>
      </c>
      <c r="P55" s="8">
        <f>O55-O54</f>
        <v>1.2098137098144823</v>
      </c>
    </row>
    <row r="56" spans="1:16" x14ac:dyDescent="0.4">
      <c r="A56" s="7">
        <f t="shared" ref="A56:A119" si="13">A55+1</f>
        <v>44002</v>
      </c>
      <c r="B56" s="6">
        <v>6</v>
      </c>
      <c r="C56" s="6">
        <f t="shared" si="4"/>
        <v>16</v>
      </c>
      <c r="D56" s="8">
        <f t="shared" si="8"/>
        <v>10.566083171145765</v>
      </c>
      <c r="E56" s="8">
        <f t="shared" si="5"/>
        <v>10.592933906071174</v>
      </c>
      <c r="F56" s="8">
        <f t="shared" si="9"/>
        <v>10.536053630603725</v>
      </c>
      <c r="G56" s="10">
        <f t="shared" si="10"/>
        <v>3</v>
      </c>
      <c r="H56" s="21">
        <f t="shared" si="11"/>
        <v>6.25E-2</v>
      </c>
      <c r="I56" s="8">
        <f t="shared" si="12"/>
        <v>10.566083171145765</v>
      </c>
      <c r="J56" s="8">
        <f t="shared" ref="J56:J119" si="14">I56-I55</f>
        <v>1.4063051818619599</v>
      </c>
      <c r="K56" s="6"/>
      <c r="L56" s="8">
        <f t="shared" si="6"/>
        <v>10.592933906071174</v>
      </c>
      <c r="M56" s="8">
        <f t="shared" ref="M56:M119" si="15">L56-L55</f>
        <v>1.4178571441935759</v>
      </c>
      <c r="N56" s="6"/>
      <c r="O56" s="8">
        <f t="shared" si="7"/>
        <v>10.536053630603725</v>
      </c>
      <c r="P56" s="8">
        <f t="shared" ref="P56:P119" si="16">O56-O55</f>
        <v>1.3940771392896529</v>
      </c>
    </row>
    <row r="57" spans="1:16" x14ac:dyDescent="0.4">
      <c r="A57" s="7">
        <f t="shared" si="13"/>
        <v>44003</v>
      </c>
      <c r="B57" s="6">
        <v>3</v>
      </c>
      <c r="C57" s="6">
        <f t="shared" si="4"/>
        <v>19</v>
      </c>
      <c r="D57" s="8">
        <f t="shared" si="8"/>
        <v>12.187251215139925</v>
      </c>
      <c r="E57" s="8">
        <f t="shared" si="5"/>
        <v>12.229187051703503</v>
      </c>
      <c r="F57" s="8">
        <f t="shared" si="9"/>
        <v>12.142374398886266</v>
      </c>
      <c r="G57" s="10">
        <f t="shared" si="10"/>
        <v>4</v>
      </c>
      <c r="H57" s="21">
        <f t="shared" si="11"/>
        <v>5.2631578947368418E-2</v>
      </c>
      <c r="I57" s="8">
        <f t="shared" si="12"/>
        <v>12.187251215139925</v>
      </c>
      <c r="J57" s="8">
        <f t="shared" si="14"/>
        <v>1.6211680439941603</v>
      </c>
      <c r="K57" s="6"/>
      <c r="L57" s="8">
        <f t="shared" si="6"/>
        <v>12.229187051703503</v>
      </c>
      <c r="M57" s="8">
        <f t="shared" si="15"/>
        <v>1.6362531456323293</v>
      </c>
      <c r="N57" s="6"/>
      <c r="O57" s="8">
        <f t="shared" si="7"/>
        <v>12.142374398886266</v>
      </c>
      <c r="P57" s="8">
        <f t="shared" si="16"/>
        <v>1.6063207682825418</v>
      </c>
    </row>
    <row r="58" spans="1:16" x14ac:dyDescent="0.4">
      <c r="A58" s="7">
        <f t="shared" si="13"/>
        <v>44004</v>
      </c>
      <c r="B58" s="6">
        <v>0</v>
      </c>
      <c r="C58" s="6">
        <f t="shared" si="4"/>
        <v>19</v>
      </c>
      <c r="D58" s="8">
        <f t="shared" si="8"/>
        <v>14.055764169194426</v>
      </c>
      <c r="E58" s="8">
        <f t="shared" si="5"/>
        <v>14.117239988650724</v>
      </c>
      <c r="F58" s="8">
        <f t="shared" si="9"/>
        <v>13.993140055814944</v>
      </c>
      <c r="G58" s="10">
        <f t="shared" si="10"/>
        <v>5</v>
      </c>
      <c r="H58" s="21">
        <f t="shared" si="11"/>
        <v>5.2631578947368418E-2</v>
      </c>
      <c r="I58" s="8">
        <f t="shared" si="12"/>
        <v>14.055764169194426</v>
      </c>
      <c r="J58" s="8">
        <f t="shared" si="14"/>
        <v>1.8685129540545002</v>
      </c>
      <c r="K58" s="6"/>
      <c r="L58" s="8">
        <f t="shared" si="6"/>
        <v>14.117239988650724</v>
      </c>
      <c r="M58" s="8">
        <f t="shared" si="15"/>
        <v>1.8880529369472203</v>
      </c>
      <c r="N58" s="6"/>
      <c r="O58" s="8">
        <f t="shared" si="7"/>
        <v>13.993140055814944</v>
      </c>
      <c r="P58" s="8">
        <f t="shared" si="16"/>
        <v>1.8507656569286777</v>
      </c>
    </row>
    <row r="59" spans="1:16" x14ac:dyDescent="0.4">
      <c r="A59" s="7">
        <f t="shared" si="13"/>
        <v>44005</v>
      </c>
      <c r="B59" s="6">
        <v>0</v>
      </c>
      <c r="C59" s="6">
        <f t="shared" si="4"/>
        <v>19</v>
      </c>
      <c r="D59" s="8">
        <f t="shared" si="8"/>
        <v>16.208900606915183</v>
      </c>
      <c r="E59" s="8">
        <f t="shared" si="5"/>
        <v>16.295527142126893</v>
      </c>
      <c r="F59" s="8">
        <f t="shared" si="9"/>
        <v>16.125400619055615</v>
      </c>
      <c r="G59" s="10">
        <f t="shared" si="10"/>
        <v>6</v>
      </c>
      <c r="H59" s="21">
        <f t="shared" si="11"/>
        <v>5.2631578947368418E-2</v>
      </c>
      <c r="I59" s="8">
        <f t="shared" si="12"/>
        <v>16.208900606915183</v>
      </c>
      <c r="J59" s="8">
        <f t="shared" si="14"/>
        <v>2.1531364377207574</v>
      </c>
      <c r="K59" s="6"/>
      <c r="L59" s="8">
        <f t="shared" si="6"/>
        <v>16.295527142126893</v>
      </c>
      <c r="M59" s="8">
        <f t="shared" si="15"/>
        <v>2.1782871534761696</v>
      </c>
      <c r="N59" s="6"/>
      <c r="O59" s="8">
        <f t="shared" si="7"/>
        <v>16.125400619055615</v>
      </c>
      <c r="P59" s="8">
        <f t="shared" si="16"/>
        <v>2.1322605632406706</v>
      </c>
    </row>
    <row r="60" spans="1:16" x14ac:dyDescent="0.4">
      <c r="A60" s="7">
        <f t="shared" si="13"/>
        <v>44006</v>
      </c>
      <c r="B60" s="6">
        <v>2</v>
      </c>
      <c r="C60" s="6">
        <f t="shared" si="4"/>
        <v>21</v>
      </c>
      <c r="D60" s="8">
        <f t="shared" si="8"/>
        <v>18.689406351499056</v>
      </c>
      <c r="E60" s="8">
        <f t="shared" si="5"/>
        <v>18.808245112665574</v>
      </c>
      <c r="F60" s="8">
        <f t="shared" si="9"/>
        <v>18.581772919332867</v>
      </c>
      <c r="G60" s="10">
        <f t="shared" si="10"/>
        <v>7</v>
      </c>
      <c r="H60" s="21">
        <f t="shared" si="11"/>
        <v>4.7619047619047616E-2</v>
      </c>
      <c r="I60" s="8">
        <f t="shared" si="12"/>
        <v>18.689406351499056</v>
      </c>
      <c r="J60" s="8">
        <f t="shared" si="14"/>
        <v>2.4805057445838727</v>
      </c>
      <c r="K60" s="6"/>
      <c r="L60" s="8">
        <f t="shared" si="6"/>
        <v>18.808245112665574</v>
      </c>
      <c r="M60" s="8">
        <f t="shared" si="15"/>
        <v>2.5127179705386808</v>
      </c>
      <c r="N60" s="6"/>
      <c r="O60" s="8">
        <f t="shared" si="7"/>
        <v>18.581772919332867</v>
      </c>
      <c r="P60" s="8">
        <f t="shared" si="16"/>
        <v>2.456372300277252</v>
      </c>
    </row>
    <row r="61" spans="1:16" x14ac:dyDescent="0.4">
      <c r="A61" s="7">
        <f t="shared" si="13"/>
        <v>44007</v>
      </c>
      <c r="B61" s="6">
        <v>1</v>
      </c>
      <c r="C61" s="6">
        <f t="shared" si="4"/>
        <v>22</v>
      </c>
      <c r="D61" s="8">
        <f t="shared" si="8"/>
        <v>21.546246524123895</v>
      </c>
      <c r="E61" s="8">
        <f t="shared" si="5"/>
        <v>21.706181893679297</v>
      </c>
      <c r="F61" s="8">
        <f t="shared" si="9"/>
        <v>21.411261032125836</v>
      </c>
      <c r="G61" s="10">
        <f t="shared" si="10"/>
        <v>8</v>
      </c>
      <c r="H61" s="21">
        <f t="shared" si="11"/>
        <v>4.5454545454545456E-2</v>
      </c>
      <c r="I61" s="8">
        <f t="shared" si="12"/>
        <v>21.546246524123895</v>
      </c>
      <c r="J61" s="8">
        <f t="shared" si="14"/>
        <v>2.8568401726248389</v>
      </c>
      <c r="K61" s="6"/>
      <c r="L61" s="8">
        <f t="shared" si="6"/>
        <v>21.706181893679297</v>
      </c>
      <c r="M61" s="8">
        <f t="shared" si="15"/>
        <v>2.8979367810137227</v>
      </c>
      <c r="N61" s="6"/>
      <c r="O61" s="8">
        <f t="shared" si="7"/>
        <v>21.411261032125836</v>
      </c>
      <c r="P61" s="8">
        <f t="shared" si="16"/>
        <v>2.8294881127929692</v>
      </c>
    </row>
    <row r="62" spans="1:16" x14ac:dyDescent="0.4">
      <c r="A62" s="7">
        <f t="shared" si="13"/>
        <v>44008</v>
      </c>
      <c r="B62" s="6">
        <v>2</v>
      </c>
      <c r="C62" s="6">
        <f t="shared" si="4"/>
        <v>24</v>
      </c>
      <c r="D62" s="8">
        <f t="shared" si="8"/>
        <v>24.835444519196351</v>
      </c>
      <c r="E62" s="8">
        <f t="shared" si="5"/>
        <v>25.04765385481716</v>
      </c>
      <c r="F62" s="8">
        <f t="shared" si="9"/>
        <v>24.670192371002383</v>
      </c>
      <c r="G62" s="10">
        <f t="shared" si="10"/>
        <v>9</v>
      </c>
      <c r="H62" s="21">
        <f t="shared" si="11"/>
        <v>4.1666666666666664E-2</v>
      </c>
      <c r="I62" s="8">
        <f t="shared" si="12"/>
        <v>24.835444519196351</v>
      </c>
      <c r="J62" s="8">
        <f t="shared" si="14"/>
        <v>3.2891979950724561</v>
      </c>
      <c r="K62" s="6"/>
      <c r="L62" s="8">
        <f t="shared" si="6"/>
        <v>25.04765385481716</v>
      </c>
      <c r="M62" s="8">
        <f t="shared" si="15"/>
        <v>3.3414719611378629</v>
      </c>
      <c r="N62" s="6"/>
      <c r="O62" s="8">
        <f t="shared" si="7"/>
        <v>24.670192371002383</v>
      </c>
      <c r="P62" s="8">
        <f t="shared" si="16"/>
        <v>3.2589313388765468</v>
      </c>
    </row>
    <row r="63" spans="1:16" x14ac:dyDescent="0.4">
      <c r="A63" s="7">
        <f t="shared" si="13"/>
        <v>44009</v>
      </c>
      <c r="B63" s="6">
        <v>2</v>
      </c>
      <c r="C63" s="6">
        <f t="shared" si="4"/>
        <v>26</v>
      </c>
      <c r="D63" s="8">
        <f t="shared" si="8"/>
        <v>28.621012276116577</v>
      </c>
      <c r="E63" s="8">
        <f t="shared" si="5"/>
        <v>28.899560557133743</v>
      </c>
      <c r="F63" s="8">
        <f t="shared" si="9"/>
        <v>28.423284006697006</v>
      </c>
      <c r="G63" s="11">
        <f t="shared" si="10"/>
        <v>10</v>
      </c>
      <c r="H63" s="21">
        <f t="shared" si="11"/>
        <v>3.8461538461538464E-2</v>
      </c>
      <c r="I63" s="8">
        <f t="shared" si="12"/>
        <v>28.621012276116577</v>
      </c>
      <c r="J63" s="8">
        <f t="shared" si="14"/>
        <v>3.7855677569202264</v>
      </c>
      <c r="K63" s="6"/>
      <c r="L63" s="8">
        <f t="shared" si="6"/>
        <v>28.899560557133743</v>
      </c>
      <c r="M63" s="8">
        <f t="shared" si="15"/>
        <v>3.8519067023165832</v>
      </c>
      <c r="N63" s="6"/>
      <c r="O63" s="8">
        <f t="shared" si="7"/>
        <v>28.423284006697006</v>
      </c>
      <c r="P63" s="8">
        <f t="shared" si="16"/>
        <v>3.7530916356946236</v>
      </c>
    </row>
    <row r="64" spans="1:16" x14ac:dyDescent="0.4">
      <c r="A64" s="7">
        <f t="shared" si="13"/>
        <v>44010</v>
      </c>
      <c r="B64" s="6">
        <v>5</v>
      </c>
      <c r="C64" s="6">
        <f t="shared" si="4"/>
        <v>31</v>
      </c>
      <c r="D64" s="8">
        <f t="shared" si="8"/>
        <v>32.975974203878373</v>
      </c>
      <c r="E64" s="8">
        <f t="shared" si="5"/>
        <v>33.338566963415374</v>
      </c>
      <c r="F64" s="8">
        <f t="shared" si="9"/>
        <v>32.744855015803907</v>
      </c>
      <c r="G64" s="11">
        <f t="shared" si="10"/>
        <v>11</v>
      </c>
      <c r="H64" s="21">
        <f t="shared" si="11"/>
        <v>3.2258064516129031E-2</v>
      </c>
      <c r="I64" s="8">
        <f t="shared" si="12"/>
        <v>32.975974203878373</v>
      </c>
      <c r="J64" s="8">
        <f t="shared" si="14"/>
        <v>4.3549619277617957</v>
      </c>
      <c r="K64" s="6"/>
      <c r="L64" s="8">
        <f t="shared" si="6"/>
        <v>33.338566963415374</v>
      </c>
      <c r="M64" s="8">
        <f t="shared" si="15"/>
        <v>4.4390064062816315</v>
      </c>
      <c r="N64" s="6"/>
      <c r="O64" s="8">
        <f t="shared" si="7"/>
        <v>32.744855015803907</v>
      </c>
      <c r="P64" s="8">
        <f t="shared" si="16"/>
        <v>4.3215710091069006</v>
      </c>
    </row>
    <row r="65" spans="1:16" x14ac:dyDescent="0.4">
      <c r="A65" s="7">
        <f t="shared" si="13"/>
        <v>44011</v>
      </c>
      <c r="B65" s="6">
        <v>7</v>
      </c>
      <c r="C65" s="6">
        <f t="shared" si="4"/>
        <v>38</v>
      </c>
      <c r="D65" s="8">
        <f t="shared" si="8"/>
        <v>37.983484057035092</v>
      </c>
      <c r="E65" s="8">
        <f t="shared" si="5"/>
        <v>38.452421417112419</v>
      </c>
      <c r="F65" s="8">
        <f t="shared" si="9"/>
        <v>37.720201786299924</v>
      </c>
      <c r="G65" s="11">
        <f t="shared" si="10"/>
        <v>12</v>
      </c>
      <c r="H65" s="21">
        <f t="shared" si="11"/>
        <v>2.6315789473684209E-2</v>
      </c>
      <c r="I65" s="8">
        <f t="shared" si="12"/>
        <v>37.983484057035092</v>
      </c>
      <c r="J65" s="8">
        <f t="shared" si="14"/>
        <v>5.0075098531567193</v>
      </c>
      <c r="K65" s="6"/>
      <c r="L65" s="8">
        <f t="shared" si="6"/>
        <v>38.452421417112419</v>
      </c>
      <c r="M65" s="8">
        <f t="shared" si="15"/>
        <v>5.1138544536970443</v>
      </c>
      <c r="N65" s="6"/>
      <c r="O65" s="8">
        <f t="shared" si="7"/>
        <v>37.720201786299924</v>
      </c>
      <c r="P65" s="8">
        <f t="shared" si="16"/>
        <v>4.9753467704960173</v>
      </c>
    </row>
    <row r="66" spans="1:16" x14ac:dyDescent="0.4">
      <c r="A66" s="7">
        <f t="shared" si="13"/>
        <v>44012</v>
      </c>
      <c r="B66" s="6">
        <v>5</v>
      </c>
      <c r="C66" s="6">
        <f t="shared" si="4"/>
        <v>43</v>
      </c>
      <c r="D66" s="8">
        <f t="shared" si="8"/>
        <v>43.738029632419831</v>
      </c>
      <c r="E66" s="8">
        <f t="shared" si="5"/>
        <v>44.341415616746168</v>
      </c>
      <c r="F66" s="8">
        <f t="shared" si="9"/>
        <v>43.447154104956525</v>
      </c>
      <c r="G66" s="11">
        <f t="shared" si="10"/>
        <v>13</v>
      </c>
      <c r="H66" s="21">
        <f t="shared" si="11"/>
        <v>2.3255813953488372E-2</v>
      </c>
      <c r="I66" s="8">
        <f t="shared" si="12"/>
        <v>43.738029632419831</v>
      </c>
      <c r="J66" s="8">
        <f t="shared" si="14"/>
        <v>5.7545455753847392</v>
      </c>
      <c r="K66" s="6"/>
      <c r="L66" s="8">
        <f t="shared" si="6"/>
        <v>44.341415616746168</v>
      </c>
      <c r="M66" s="8">
        <f t="shared" si="15"/>
        <v>5.8889941996337498</v>
      </c>
      <c r="N66" s="6"/>
      <c r="O66" s="8">
        <f t="shared" si="7"/>
        <v>43.447154104956525</v>
      </c>
      <c r="P66" s="8">
        <f t="shared" si="16"/>
        <v>5.7269523186566005</v>
      </c>
    </row>
    <row r="67" spans="1:16" x14ac:dyDescent="0.4">
      <c r="A67" s="7">
        <f t="shared" si="13"/>
        <v>44013</v>
      </c>
      <c r="B67" s="6">
        <v>10</v>
      </c>
      <c r="C67" s="6">
        <f t="shared" si="4"/>
        <v>53</v>
      </c>
      <c r="D67" s="8">
        <f t="shared" si="8"/>
        <v>50.346713959748897</v>
      </c>
      <c r="E67" s="8">
        <f t="shared" si="5"/>
        <v>51.119989363869571</v>
      </c>
      <c r="F67" s="8">
        <f t="shared" si="9"/>
        <v>50.037830372996737</v>
      </c>
      <c r="G67" s="11">
        <f t="shared" si="10"/>
        <v>14</v>
      </c>
      <c r="H67" s="21">
        <f t="shared" si="11"/>
        <v>1.8867924528301886E-2</v>
      </c>
      <c r="I67" s="8">
        <f t="shared" si="12"/>
        <v>50.346713959748897</v>
      </c>
      <c r="J67" s="8">
        <f t="shared" si="14"/>
        <v>6.6086843273290654</v>
      </c>
      <c r="K67" s="6"/>
      <c r="L67" s="8">
        <f t="shared" si="6"/>
        <v>51.119989363869571</v>
      </c>
      <c r="M67" s="8">
        <f t="shared" si="15"/>
        <v>6.7785737471234029</v>
      </c>
      <c r="N67" s="6"/>
      <c r="O67" s="8">
        <f t="shared" si="7"/>
        <v>50.037830372996737</v>
      </c>
      <c r="P67" s="8">
        <f t="shared" si="16"/>
        <v>6.5906762680402124</v>
      </c>
    </row>
    <row r="68" spans="1:16" x14ac:dyDescent="0.4">
      <c r="A68" s="7">
        <f t="shared" si="13"/>
        <v>44014</v>
      </c>
      <c r="B68" s="6">
        <v>8</v>
      </c>
      <c r="C68" s="6">
        <f t="shared" si="4"/>
        <v>61</v>
      </c>
      <c r="D68" s="8">
        <f t="shared" si="8"/>
        <v>57.930593230456608</v>
      </c>
      <c r="E68" s="8">
        <f t="shared" si="5"/>
        <v>58.918477676341467</v>
      </c>
      <c r="F68" s="8">
        <f t="shared" si="9"/>
        <v>57.620610235705165</v>
      </c>
      <c r="G68" s="11">
        <f t="shared" si="10"/>
        <v>15</v>
      </c>
      <c r="H68" s="21">
        <f t="shared" si="11"/>
        <v>1.6393442622950821E-2</v>
      </c>
      <c r="I68" s="8">
        <f t="shared" si="12"/>
        <v>57.930593230456608</v>
      </c>
      <c r="J68" s="8">
        <f t="shared" si="14"/>
        <v>7.5838792707077118</v>
      </c>
      <c r="K68" s="6"/>
      <c r="L68" s="8">
        <f t="shared" si="6"/>
        <v>58.918477676341467</v>
      </c>
      <c r="M68" s="8">
        <f t="shared" si="15"/>
        <v>7.7984883124718962</v>
      </c>
      <c r="N68" s="6"/>
      <c r="O68" s="8">
        <f t="shared" si="7"/>
        <v>57.620610235705165</v>
      </c>
      <c r="P68" s="8">
        <f t="shared" si="16"/>
        <v>7.5827798627084277</v>
      </c>
    </row>
    <row r="69" spans="1:16" x14ac:dyDescent="0.4">
      <c r="A69" s="7">
        <f t="shared" si="13"/>
        <v>44015</v>
      </c>
      <c r="B69" s="6">
        <v>11</v>
      </c>
      <c r="C69" s="6">
        <f t="shared" si="4"/>
        <v>72</v>
      </c>
      <c r="D69" s="8">
        <f t="shared" si="8"/>
        <v>66.626040521170182</v>
      </c>
      <c r="E69" s="8">
        <f t="shared" si="5"/>
        <v>67.884990397418235</v>
      </c>
      <c r="F69" s="8">
        <f t="shared" si="9"/>
        <v>66.342341994274108</v>
      </c>
      <c r="G69" s="11">
        <f t="shared" si="10"/>
        <v>16</v>
      </c>
      <c r="H69" s="21">
        <f t="shared" si="11"/>
        <v>1.3888888888888888E-2</v>
      </c>
      <c r="I69" s="8">
        <f t="shared" si="12"/>
        <v>66.626040521170182</v>
      </c>
      <c r="J69" s="8">
        <f t="shared" si="14"/>
        <v>8.6954472907135738</v>
      </c>
      <c r="K69" s="6"/>
      <c r="L69" s="8">
        <f t="shared" si="6"/>
        <v>67.884990397418235</v>
      </c>
      <c r="M69" s="8">
        <f t="shared" si="15"/>
        <v>8.9665127210767679</v>
      </c>
      <c r="N69" s="6"/>
      <c r="O69" s="8">
        <f t="shared" si="7"/>
        <v>66.342341994274108</v>
      </c>
      <c r="P69" s="8">
        <f t="shared" si="16"/>
        <v>8.7217317585689429</v>
      </c>
    </row>
    <row r="70" spans="1:16" x14ac:dyDescent="0.4">
      <c r="A70" s="7">
        <f t="shared" si="13"/>
        <v>44016</v>
      </c>
      <c r="B70" s="6">
        <v>17</v>
      </c>
      <c r="C70" s="6">
        <f t="shared" si="4"/>
        <v>89</v>
      </c>
      <c r="D70" s="8">
        <f t="shared" si="8"/>
        <v>76.586089856943602</v>
      </c>
      <c r="E70" s="8">
        <f t="shared" si="5"/>
        <v>78.187404047613441</v>
      </c>
      <c r="F70" s="8">
        <f t="shared" si="9"/>
        <v>76.370800031744153</v>
      </c>
      <c r="G70" s="11">
        <f t="shared" si="10"/>
        <v>17</v>
      </c>
      <c r="H70" s="21">
        <f t="shared" si="11"/>
        <v>1.1235955056179775E-2</v>
      </c>
      <c r="I70" s="8">
        <f t="shared" si="12"/>
        <v>76.586089856943602</v>
      </c>
      <c r="J70" s="8">
        <f t="shared" si="14"/>
        <v>9.9600493357734194</v>
      </c>
      <c r="K70" s="6"/>
      <c r="L70" s="8">
        <f t="shared" si="6"/>
        <v>78.187404047613441</v>
      </c>
      <c r="M70" s="8">
        <f t="shared" si="15"/>
        <v>10.302413650195206</v>
      </c>
      <c r="N70" s="6"/>
      <c r="O70" s="8">
        <f t="shared" si="7"/>
        <v>76.370800031744153</v>
      </c>
      <c r="P70" s="8">
        <f t="shared" si="16"/>
        <v>10.028458037470045</v>
      </c>
    </row>
    <row r="71" spans="1:16" x14ac:dyDescent="0.4">
      <c r="A71" s="7">
        <f t="shared" si="13"/>
        <v>44017</v>
      </c>
      <c r="B71" s="6">
        <v>6</v>
      </c>
      <c r="C71" s="6">
        <f t="shared" si="4"/>
        <v>95</v>
      </c>
      <c r="D71" s="8">
        <f t="shared" si="8"/>
        <v>87.981696770387799</v>
      </c>
      <c r="E71" s="8">
        <f t="shared" si="5"/>
        <v>90.015431604495731</v>
      </c>
      <c r="F71" s="8">
        <f t="shared" si="9"/>
        <v>87.897403659192221</v>
      </c>
      <c r="G71" s="11">
        <f t="shared" si="10"/>
        <v>18</v>
      </c>
      <c r="H71" s="21">
        <f t="shared" si="11"/>
        <v>1.0526315789473684E-2</v>
      </c>
      <c r="I71" s="8">
        <f t="shared" si="12"/>
        <v>87.981696770387799</v>
      </c>
      <c r="J71" s="8">
        <f t="shared" si="14"/>
        <v>11.395606913444198</v>
      </c>
      <c r="K71" s="6"/>
      <c r="L71" s="8">
        <f t="shared" si="6"/>
        <v>90.015431604495731</v>
      </c>
      <c r="M71" s="8">
        <f t="shared" si="15"/>
        <v>11.82802755688229</v>
      </c>
      <c r="N71" s="6"/>
      <c r="O71" s="8">
        <f t="shared" si="7"/>
        <v>87.897403659192221</v>
      </c>
      <c r="P71" s="8">
        <f t="shared" si="16"/>
        <v>11.526603627448068</v>
      </c>
    </row>
    <row r="72" spans="1:16" x14ac:dyDescent="0.4">
      <c r="A72" s="7">
        <f t="shared" si="13"/>
        <v>44018</v>
      </c>
      <c r="B72" s="6">
        <v>8</v>
      </c>
      <c r="C72" s="6">
        <f t="shared" si="4"/>
        <v>103</v>
      </c>
      <c r="D72" s="8">
        <f t="shared" si="8"/>
        <v>101.00282878386821</v>
      </c>
      <c r="E72" s="8">
        <f t="shared" si="5"/>
        <v>103.58271730903733</v>
      </c>
      <c r="F72" s="8">
        <f t="shared" si="9"/>
        <v>101.14020267222848</v>
      </c>
      <c r="G72" s="11">
        <f t="shared" si="10"/>
        <v>19</v>
      </c>
      <c r="H72" s="21">
        <f t="shared" si="11"/>
        <v>9.7087378640776691E-3</v>
      </c>
      <c r="I72" s="8">
        <f t="shared" si="12"/>
        <v>101.00282878386821</v>
      </c>
      <c r="J72" s="8">
        <f t="shared" si="14"/>
        <v>13.021132013480411</v>
      </c>
      <c r="K72" s="6"/>
      <c r="L72" s="8">
        <f t="shared" si="6"/>
        <v>103.58271730903733</v>
      </c>
      <c r="M72" s="8">
        <f t="shared" si="15"/>
        <v>13.567285704541604</v>
      </c>
      <c r="N72" s="6"/>
      <c r="O72" s="8">
        <f t="shared" si="7"/>
        <v>101.14020267222848</v>
      </c>
      <c r="P72" s="8">
        <f t="shared" si="16"/>
        <v>13.242799013036262</v>
      </c>
    </row>
    <row r="73" spans="1:16" x14ac:dyDescent="0.4">
      <c r="A73" s="7">
        <f t="shared" si="13"/>
        <v>44019</v>
      </c>
      <c r="B73" s="6">
        <v>12</v>
      </c>
      <c r="C73" s="6">
        <f t="shared" si="4"/>
        <v>115</v>
      </c>
      <c r="D73" s="8">
        <f t="shared" si="8"/>
        <v>115.85927193316506</v>
      </c>
      <c r="E73" s="8">
        <f t="shared" si="5"/>
        <v>119.12887959372891</v>
      </c>
      <c r="F73" s="8">
        <f t="shared" si="9"/>
        <v>116.34712574615097</v>
      </c>
      <c r="G73" s="12">
        <f t="shared" si="10"/>
        <v>20</v>
      </c>
      <c r="H73" s="21">
        <f t="shared" si="11"/>
        <v>8.6956521739130436E-3</v>
      </c>
      <c r="I73" s="8">
        <f t="shared" si="12"/>
        <v>115.85927193316506</v>
      </c>
      <c r="J73" s="8">
        <f t="shared" si="14"/>
        <v>14.856443149296851</v>
      </c>
      <c r="K73" s="6"/>
      <c r="L73" s="8">
        <f t="shared" si="6"/>
        <v>119.12887959372891</v>
      </c>
      <c r="M73" s="8">
        <f t="shared" si="15"/>
        <v>15.546162284691576</v>
      </c>
      <c r="N73" s="6"/>
      <c r="O73" s="8">
        <f t="shared" si="7"/>
        <v>116.34712574615097</v>
      </c>
      <c r="P73" s="8">
        <f t="shared" si="16"/>
        <v>15.206923073922482</v>
      </c>
    </row>
    <row r="74" spans="1:16" x14ac:dyDescent="0.4">
      <c r="A74" s="7">
        <f t="shared" si="13"/>
        <v>44020</v>
      </c>
      <c r="B74" s="6">
        <v>10</v>
      </c>
      <c r="C74" s="6">
        <f t="shared" si="4"/>
        <v>125</v>
      </c>
      <c r="D74" s="8">
        <f t="shared" si="8"/>
        <v>132.78100773828774</v>
      </c>
      <c r="E74" s="8">
        <f t="shared" si="5"/>
        <v>136.92139495661951</v>
      </c>
      <c r="F74" s="8">
        <f t="shared" si="9"/>
        <v>133.79947466037893</v>
      </c>
      <c r="G74" s="12">
        <f t="shared" si="10"/>
        <v>21</v>
      </c>
      <c r="H74" s="21">
        <f t="shared" si="11"/>
        <v>8.0000000000000002E-3</v>
      </c>
      <c r="I74" s="8">
        <f t="shared" si="12"/>
        <v>132.78100773828774</v>
      </c>
      <c r="J74" s="8">
        <f t="shared" si="14"/>
        <v>16.92173580512268</v>
      </c>
      <c r="K74" s="6"/>
      <c r="L74" s="8">
        <f t="shared" si="6"/>
        <v>136.92139495661951</v>
      </c>
      <c r="M74" s="8">
        <f t="shared" si="15"/>
        <v>17.792515362890597</v>
      </c>
      <c r="N74" s="6"/>
      <c r="O74" s="8">
        <f t="shared" si="7"/>
        <v>133.79947466037893</v>
      </c>
      <c r="P74" s="8">
        <f t="shared" si="16"/>
        <v>17.452348914227969</v>
      </c>
    </row>
    <row r="75" spans="1:16" x14ac:dyDescent="0.4">
      <c r="A75" s="7">
        <f t="shared" si="13"/>
        <v>44021</v>
      </c>
      <c r="B75" s="6">
        <v>30</v>
      </c>
      <c r="C75" s="6">
        <f t="shared" si="4"/>
        <v>155</v>
      </c>
      <c r="D75" s="8">
        <f t="shared" si="8"/>
        <v>152.01797977093264</v>
      </c>
      <c r="E75" s="8">
        <f t="shared" si="5"/>
        <v>157.25717840429996</v>
      </c>
      <c r="F75" s="8">
        <f t="shared" si="9"/>
        <v>153.81562910964658</v>
      </c>
      <c r="G75" s="12">
        <f t="shared" si="10"/>
        <v>22</v>
      </c>
      <c r="H75" s="21">
        <f t="shared" si="11"/>
        <v>6.4516129032258064E-3</v>
      </c>
      <c r="I75" s="8">
        <f t="shared" si="12"/>
        <v>152.01797977093264</v>
      </c>
      <c r="J75" s="8">
        <f t="shared" si="14"/>
        <v>19.2369720326449</v>
      </c>
      <c r="K75" s="6"/>
      <c r="L75" s="8">
        <f t="shared" si="6"/>
        <v>157.25717840429996</v>
      </c>
      <c r="M75" s="8">
        <f t="shared" si="15"/>
        <v>20.335783447680456</v>
      </c>
      <c r="N75" s="6"/>
      <c r="O75" s="8">
        <f t="shared" si="7"/>
        <v>153.81562910964658</v>
      </c>
      <c r="P75" s="8">
        <f t="shared" si="16"/>
        <v>20.016154449267646</v>
      </c>
    </row>
    <row r="76" spans="1:16" x14ac:dyDescent="0.4">
      <c r="A76" s="7">
        <f t="shared" si="13"/>
        <v>44022</v>
      </c>
      <c r="B76" s="6">
        <v>22</v>
      </c>
      <c r="C76" s="6">
        <f t="shared" si="4"/>
        <v>177</v>
      </c>
      <c r="D76" s="8">
        <f t="shared" si="8"/>
        <v>173.83903206311635</v>
      </c>
      <c r="E76" s="8">
        <f t="shared" si="5"/>
        <v>180.46367171134023</v>
      </c>
      <c r="F76" s="8">
        <f t="shared" si="9"/>
        <v>176.75490222368185</v>
      </c>
      <c r="G76" s="12">
        <f t="shared" si="10"/>
        <v>23</v>
      </c>
      <c r="H76" s="21">
        <f t="shared" si="11"/>
        <v>5.6497175141242938E-3</v>
      </c>
      <c r="I76" s="8">
        <f t="shared" si="12"/>
        <v>173.83903206311635</v>
      </c>
      <c r="J76" s="8">
        <f t="shared" si="14"/>
        <v>21.821052292183708</v>
      </c>
      <c r="K76" s="6"/>
      <c r="L76" s="8">
        <f t="shared" si="6"/>
        <v>180.46367171134023</v>
      </c>
      <c r="M76" s="8">
        <f t="shared" si="15"/>
        <v>23.206493307040262</v>
      </c>
      <c r="N76" s="6"/>
      <c r="O76" s="8">
        <f t="shared" si="7"/>
        <v>176.75490222368185</v>
      </c>
      <c r="P76" s="8">
        <f t="shared" si="16"/>
        <v>22.939273114035274</v>
      </c>
    </row>
    <row r="77" spans="1:16" x14ac:dyDescent="0.4">
      <c r="A77" s="7">
        <f t="shared" si="13"/>
        <v>44023</v>
      </c>
      <c r="B77" s="6">
        <v>28</v>
      </c>
      <c r="C77" s="6">
        <f t="shared" si="4"/>
        <v>205</v>
      </c>
      <c r="D77" s="8">
        <f t="shared" si="8"/>
        <v>198.52976639601616</v>
      </c>
      <c r="E77" s="8">
        <f t="shared" si="5"/>
        <v>206.89919970330442</v>
      </c>
      <c r="F77" s="8">
        <f t="shared" si="9"/>
        <v>203.02145441166965</v>
      </c>
      <c r="G77" s="12">
        <f t="shared" si="10"/>
        <v>24</v>
      </c>
      <c r="H77" s="21">
        <f t="shared" si="11"/>
        <v>4.8780487804878049E-3</v>
      </c>
      <c r="I77" s="8">
        <f t="shared" si="12"/>
        <v>198.52976639601616</v>
      </c>
      <c r="J77" s="8">
        <f t="shared" si="14"/>
        <v>24.690734332899808</v>
      </c>
      <c r="K77" s="6"/>
      <c r="L77" s="8">
        <f t="shared" si="6"/>
        <v>206.89919970330442</v>
      </c>
      <c r="M77" s="8">
        <f t="shared" si="15"/>
        <v>26.435527991964193</v>
      </c>
      <c r="N77" s="6"/>
      <c r="O77" s="8">
        <f t="shared" si="7"/>
        <v>203.02145441166965</v>
      </c>
      <c r="P77" s="8">
        <f t="shared" si="16"/>
        <v>26.266552187987799</v>
      </c>
    </row>
    <row r="78" spans="1:16" x14ac:dyDescent="0.4">
      <c r="A78" s="7">
        <f t="shared" si="13"/>
        <v>44024</v>
      </c>
      <c r="B78" s="6">
        <v>32</v>
      </c>
      <c r="C78" s="6">
        <f t="shared" si="4"/>
        <v>237</v>
      </c>
      <c r="D78" s="8">
        <f t="shared" si="8"/>
        <v>226.3890372499981</v>
      </c>
      <c r="E78" s="8">
        <f t="shared" si="5"/>
        <v>236.9522987884078</v>
      </c>
      <c r="F78" s="8">
        <f t="shared" si="9"/>
        <v>233.06813121777012</v>
      </c>
      <c r="G78" s="12">
        <f t="shared" si="10"/>
        <v>25</v>
      </c>
      <c r="H78" s="21">
        <f t="shared" si="11"/>
        <v>4.2194092827004216E-3</v>
      </c>
      <c r="I78" s="8">
        <f t="shared" si="12"/>
        <v>226.3890372499981</v>
      </c>
      <c r="J78" s="8">
        <f t="shared" si="14"/>
        <v>27.85927085398194</v>
      </c>
      <c r="K78" s="6"/>
      <c r="L78" s="8">
        <f t="shared" si="6"/>
        <v>236.9522987884078</v>
      </c>
      <c r="M78" s="8">
        <f t="shared" si="15"/>
        <v>30.053099085103383</v>
      </c>
      <c r="N78" s="6"/>
      <c r="O78" s="8">
        <f t="shared" si="7"/>
        <v>233.06813121777012</v>
      </c>
      <c r="P78" s="8">
        <f t="shared" si="16"/>
        <v>30.046676806100464</v>
      </c>
    </row>
    <row r="79" spans="1:16" x14ac:dyDescent="0.4">
      <c r="A79" s="7">
        <f t="shared" si="13"/>
        <v>44025</v>
      </c>
      <c r="B79" s="6">
        <v>18</v>
      </c>
      <c r="C79" s="6">
        <f t="shared" si="4"/>
        <v>255</v>
      </c>
      <c r="D79" s="8">
        <f t="shared" si="8"/>
        <v>257.72378941665801</v>
      </c>
      <c r="E79" s="8">
        <f t="shared" si="5"/>
        <v>271.03966456359382</v>
      </c>
      <c r="F79" s="8">
        <f t="shared" si="9"/>
        <v>267.40003801573266</v>
      </c>
      <c r="G79" s="12">
        <f t="shared" si="10"/>
        <v>26</v>
      </c>
      <c r="H79" s="21">
        <f t="shared" si="11"/>
        <v>3.9215686274509803E-3</v>
      </c>
      <c r="I79" s="8">
        <f t="shared" si="12"/>
        <v>257.72378941665801</v>
      </c>
      <c r="J79" s="8">
        <f t="shared" si="14"/>
        <v>31.334752166659911</v>
      </c>
      <c r="K79" s="6"/>
      <c r="L79" s="8">
        <f t="shared" si="6"/>
        <v>271.03966456359382</v>
      </c>
      <c r="M79" s="8">
        <f t="shared" si="15"/>
        <v>34.087365775186015</v>
      </c>
      <c r="N79" s="6"/>
      <c r="O79" s="8">
        <f t="shared" si="7"/>
        <v>267.40003801573266</v>
      </c>
      <c r="P79" s="8">
        <f t="shared" si="16"/>
        <v>34.331906797962546</v>
      </c>
    </row>
    <row r="80" spans="1:16" x14ac:dyDescent="0.4">
      <c r="A80" s="7">
        <f t="shared" si="13"/>
        <v>44026</v>
      </c>
      <c r="B80" s="6">
        <v>20</v>
      </c>
      <c r="C80" s="6">
        <f t="shared" si="4"/>
        <v>275</v>
      </c>
      <c r="D80" s="8">
        <f t="shared" si="8"/>
        <v>292.84195394570679</v>
      </c>
      <c r="E80" s="8">
        <f t="shared" si="5"/>
        <v>309.60231251600442</v>
      </c>
      <c r="F80" s="8">
        <f t="shared" si="9"/>
        <v>306.57759936885401</v>
      </c>
      <c r="G80" s="12">
        <f t="shared" si="10"/>
        <v>27</v>
      </c>
      <c r="H80" s="21">
        <f t="shared" si="11"/>
        <v>3.6363636363636364E-3</v>
      </c>
      <c r="I80" s="8">
        <f t="shared" si="12"/>
        <v>292.84195394570679</v>
      </c>
      <c r="J80" s="8">
        <f t="shared" si="14"/>
        <v>35.118164529048784</v>
      </c>
      <c r="K80" s="6"/>
      <c r="L80" s="8">
        <f t="shared" si="6"/>
        <v>309.60231251600442</v>
      </c>
      <c r="M80" s="8">
        <f t="shared" si="15"/>
        <v>38.5626479524106</v>
      </c>
      <c r="N80" s="6"/>
      <c r="O80" s="8">
        <f t="shared" si="7"/>
        <v>306.57759936885401</v>
      </c>
      <c r="P80" s="8">
        <f t="shared" si="16"/>
        <v>39.177561353121348</v>
      </c>
    </row>
    <row r="81" spans="1:18" x14ac:dyDescent="0.4">
      <c r="A81" s="7">
        <f t="shared" si="13"/>
        <v>44027</v>
      </c>
      <c r="B81" s="6">
        <v>61</v>
      </c>
      <c r="C81" s="6">
        <f t="shared" si="4"/>
        <v>336</v>
      </c>
      <c r="D81" s="8">
        <f t="shared" si="8"/>
        <v>332.04316534549093</v>
      </c>
      <c r="E81" s="8">
        <f t="shared" si="5"/>
        <v>353.09950682833147</v>
      </c>
      <c r="F81" s="8">
        <f t="shared" si="9"/>
        <v>351.21877317986662</v>
      </c>
      <c r="G81" s="12">
        <f t="shared" si="10"/>
        <v>28</v>
      </c>
      <c r="H81" s="21">
        <f t="shared" si="11"/>
        <v>2.976190476190476E-3</v>
      </c>
      <c r="I81" s="8">
        <f t="shared" si="12"/>
        <v>332.04316534549093</v>
      </c>
      <c r="J81" s="8">
        <f t="shared" si="14"/>
        <v>39.201211399784142</v>
      </c>
      <c r="K81" s="6"/>
      <c r="L81" s="8">
        <f t="shared" si="6"/>
        <v>353.09950682833147</v>
      </c>
      <c r="M81" s="8">
        <f t="shared" si="15"/>
        <v>43.497194312327053</v>
      </c>
      <c r="N81" s="6"/>
      <c r="O81" s="8">
        <f t="shared" si="7"/>
        <v>351.21877317986662</v>
      </c>
      <c r="P81" s="8">
        <f t="shared" si="16"/>
        <v>44.641173811012607</v>
      </c>
    </row>
    <row r="82" spans="1:18" x14ac:dyDescent="0.4">
      <c r="A82" s="7">
        <f t="shared" si="13"/>
        <v>44028</v>
      </c>
      <c r="B82" s="6">
        <v>66</v>
      </c>
      <c r="C82" s="6">
        <f t="shared" si="4"/>
        <v>402</v>
      </c>
      <c r="D82" s="8">
        <f t="shared" si="8"/>
        <v>375.60715998636198</v>
      </c>
      <c r="E82" s="8">
        <f t="shared" si="5"/>
        <v>402.00000000000017</v>
      </c>
      <c r="F82" s="8">
        <f t="shared" si="9"/>
        <v>402</v>
      </c>
      <c r="G82" s="12">
        <f t="shared" si="10"/>
        <v>29</v>
      </c>
      <c r="H82" s="21">
        <f t="shared" si="11"/>
        <v>2.4875621890547263E-3</v>
      </c>
      <c r="I82" s="8">
        <f t="shared" si="12"/>
        <v>375.60715998636198</v>
      </c>
      <c r="J82" s="8">
        <f t="shared" si="14"/>
        <v>43.563994640871044</v>
      </c>
      <c r="K82" s="6"/>
      <c r="L82" s="8">
        <f t="shared" si="6"/>
        <v>402.00000000000017</v>
      </c>
      <c r="M82" s="8">
        <f t="shared" si="15"/>
        <v>48.9004931716687</v>
      </c>
      <c r="N82" s="6"/>
      <c r="O82" s="8">
        <f t="shared" si="7"/>
        <v>402</v>
      </c>
      <c r="P82" s="8">
        <f t="shared" si="16"/>
        <v>50.781226820133384</v>
      </c>
      <c r="R82">
        <f>(C82-D82)/H$40</f>
        <v>1.0471947481857612E-2</v>
      </c>
    </row>
    <row r="83" spans="1:18" x14ac:dyDescent="0.4">
      <c r="A83" s="7">
        <f t="shared" si="13"/>
        <v>44029</v>
      </c>
      <c r="B83" s="6"/>
      <c r="C83" s="6"/>
      <c r="D83" s="8">
        <f t="shared" si="8"/>
        <v>423.77987462634559</v>
      </c>
      <c r="E83" s="8">
        <f t="shared" si="5"/>
        <v>456.77015715865645</v>
      </c>
      <c r="F83" s="8">
        <f t="shared" si="9"/>
        <v>459.65536865463099</v>
      </c>
      <c r="G83" s="9">
        <f t="shared" si="10"/>
        <v>30</v>
      </c>
      <c r="H83" s="21"/>
      <c r="I83" s="8">
        <f t="shared" si="12"/>
        <v>423.77987462634559</v>
      </c>
      <c r="J83" s="8">
        <f t="shared" si="14"/>
        <v>48.17271463998361</v>
      </c>
      <c r="K83" s="6"/>
      <c r="L83" s="8">
        <f t="shared" si="6"/>
        <v>456.77015715865645</v>
      </c>
      <c r="M83" s="8">
        <f t="shared" si="15"/>
        <v>54.770157158656275</v>
      </c>
      <c r="N83" s="6"/>
      <c r="O83" s="8">
        <f t="shared" si="7"/>
        <v>459.65536865463099</v>
      </c>
      <c r="P83" s="8">
        <f t="shared" si="16"/>
        <v>57.65536865463099</v>
      </c>
    </row>
    <row r="84" spans="1:18" x14ac:dyDescent="0.4">
      <c r="A84" s="7">
        <f t="shared" si="13"/>
        <v>44030</v>
      </c>
      <c r="B84" s="6"/>
      <c r="C84" s="6"/>
      <c r="D84" s="8">
        <f t="shared" si="8"/>
        <v>476.7574925355816</v>
      </c>
      <c r="E84" s="8">
        <f t="shared" si="5"/>
        <v>517.85863335484578</v>
      </c>
      <c r="F84" s="8">
        <f t="shared" si="9"/>
        <v>524.97337618752658</v>
      </c>
      <c r="G84" s="9">
        <f t="shared" si="10"/>
        <v>31</v>
      </c>
      <c r="H84" s="6"/>
      <c r="I84" s="8">
        <f t="shared" si="12"/>
        <v>476.7574925355816</v>
      </c>
      <c r="J84" s="8">
        <f t="shared" si="14"/>
        <v>52.977617909236017</v>
      </c>
      <c r="K84" s="6"/>
      <c r="L84" s="8">
        <f t="shared" si="6"/>
        <v>517.85863335484578</v>
      </c>
      <c r="M84" s="8">
        <f t="shared" si="15"/>
        <v>61.088476196189333</v>
      </c>
      <c r="N84" s="6"/>
      <c r="O84" s="8">
        <f t="shared" si="7"/>
        <v>524.97337618752658</v>
      </c>
      <c r="P84" s="8">
        <f t="shared" si="16"/>
        <v>65.318007532895592</v>
      </c>
    </row>
    <row r="85" spans="1:18" x14ac:dyDescent="0.4">
      <c r="A85" s="7">
        <f t="shared" si="13"/>
        <v>44031</v>
      </c>
      <c r="B85" s="6"/>
      <c r="C85" s="6"/>
      <c r="D85" s="8">
        <f t="shared" si="8"/>
        <v>534.66898128026071</v>
      </c>
      <c r="E85" s="8">
        <f t="shared" si="5"/>
        <v>585.67745052391069</v>
      </c>
      <c r="F85" s="8">
        <f t="shared" si="9"/>
        <v>598.79056259915387</v>
      </c>
      <c r="G85" s="9">
        <f>G84+1</f>
        <v>32</v>
      </c>
      <c r="H85" s="6"/>
      <c r="I85" s="8">
        <f t="shared" si="12"/>
        <v>534.66898128026071</v>
      </c>
      <c r="J85" s="8">
        <f t="shared" si="14"/>
        <v>57.911488744679104</v>
      </c>
      <c r="K85" s="6"/>
      <c r="L85" s="8">
        <f t="shared" si="6"/>
        <v>585.67745052391069</v>
      </c>
      <c r="M85" s="8">
        <f t="shared" si="15"/>
        <v>67.818817169064914</v>
      </c>
      <c r="N85" s="6"/>
      <c r="O85" s="8">
        <f t="shared" si="7"/>
        <v>598.79056259915387</v>
      </c>
      <c r="P85" s="8">
        <f t="shared" si="16"/>
        <v>73.81718641162729</v>
      </c>
    </row>
    <row r="86" spans="1:18" x14ac:dyDescent="0.4">
      <c r="A86" s="7">
        <f t="shared" si="13"/>
        <v>44032</v>
      </c>
      <c r="B86" s="6"/>
      <c r="C86" s="6"/>
      <c r="D86" s="8">
        <f t="shared" si="8"/>
        <v>597.55801472742962</v>
      </c>
      <c r="E86" s="8">
        <f t="shared" si="5"/>
        <v>660.57960080332634</v>
      </c>
      <c r="F86" s="8">
        <f t="shared" si="9"/>
        <v>681.98122379105428</v>
      </c>
      <c r="G86" s="9">
        <f t="shared" ref="G86:G149" si="17">G85+1</f>
        <v>33</v>
      </c>
      <c r="H86" s="6"/>
      <c r="I86" s="8">
        <f t="shared" si="12"/>
        <v>597.55801472742962</v>
      </c>
      <c r="J86" s="8">
        <f t="shared" si="14"/>
        <v>62.889033447168913</v>
      </c>
      <c r="K86" s="6"/>
      <c r="L86" s="8">
        <f t="shared" si="6"/>
        <v>660.57960080332634</v>
      </c>
      <c r="M86" s="8">
        <f t="shared" si="15"/>
        <v>74.90215027941565</v>
      </c>
      <c r="N86" s="6"/>
      <c r="O86" s="8">
        <f t="shared" si="7"/>
        <v>681.98122379105428</v>
      </c>
      <c r="P86" s="8">
        <f t="shared" si="16"/>
        <v>83.190661191900404</v>
      </c>
    </row>
    <row r="87" spans="1:18" x14ac:dyDescent="0.4">
      <c r="A87" s="7">
        <f t="shared" si="13"/>
        <v>44033</v>
      </c>
      <c r="B87" s="6"/>
      <c r="C87" s="6"/>
      <c r="D87" s="8">
        <f t="shared" si="8"/>
        <v>665.36553694472514</v>
      </c>
      <c r="E87" s="8">
        <f t="shared" si="5"/>
        <v>742.83369295759951</v>
      </c>
      <c r="F87" s="8">
        <f t="shared" si="9"/>
        <v>775.44237063092942</v>
      </c>
      <c r="G87" s="9">
        <f t="shared" si="17"/>
        <v>34</v>
      </c>
      <c r="H87" s="6"/>
      <c r="I87" s="8">
        <f t="shared" si="12"/>
        <v>665.36553694472514</v>
      </c>
      <c r="J87" s="8">
        <f t="shared" si="14"/>
        <v>67.807522217295514</v>
      </c>
      <c r="K87" s="6"/>
      <c r="L87" s="8">
        <f t="shared" si="6"/>
        <v>742.83369295759951</v>
      </c>
      <c r="M87" s="8">
        <f t="shared" si="15"/>
        <v>82.254092154273167</v>
      </c>
      <c r="N87" s="6"/>
      <c r="O87" s="8">
        <f t="shared" si="7"/>
        <v>775.44237063092942</v>
      </c>
      <c r="P87" s="8">
        <f t="shared" si="16"/>
        <v>93.461146839875141</v>
      </c>
    </row>
    <row r="88" spans="1:18" x14ac:dyDescent="0.4">
      <c r="A88" s="7">
        <f t="shared" si="13"/>
        <v>44034</v>
      </c>
      <c r="B88" s="6"/>
      <c r="C88" s="6"/>
      <c r="D88" s="8">
        <f t="shared" si="8"/>
        <v>737.91455108690559</v>
      </c>
      <c r="E88" s="8">
        <f t="shared" si="5"/>
        <v>832.59665012037578</v>
      </c>
      <c r="F88" s="8">
        <f t="shared" si="9"/>
        <v>880.07313587381566</v>
      </c>
      <c r="G88" s="9">
        <f t="shared" si="17"/>
        <v>35</v>
      </c>
      <c r="H88" s="6"/>
      <c r="I88" s="8">
        <f t="shared" si="12"/>
        <v>737.91455108690559</v>
      </c>
      <c r="J88" s="8">
        <f t="shared" si="14"/>
        <v>72.549014142180454</v>
      </c>
      <c r="K88" s="6"/>
      <c r="L88" s="8">
        <f t="shared" si="6"/>
        <v>832.59665012037578</v>
      </c>
      <c r="M88" s="8">
        <f t="shared" si="15"/>
        <v>89.762957162776274</v>
      </c>
      <c r="N88" s="6"/>
      <c r="O88" s="8">
        <f t="shared" si="7"/>
        <v>880.07313587381566</v>
      </c>
      <c r="P88" s="8">
        <f t="shared" si="16"/>
        <v>104.63076524288624</v>
      </c>
    </row>
    <row r="89" spans="1:18" x14ac:dyDescent="0.4">
      <c r="A89" s="7">
        <f t="shared" si="13"/>
        <v>44035</v>
      </c>
      <c r="B89" s="6"/>
      <c r="C89" s="6"/>
      <c r="D89" s="8">
        <f t="shared" si="8"/>
        <v>814.89892835177432</v>
      </c>
      <c r="E89" s="8">
        <f t="shared" si="5"/>
        <v>929.8860257140758</v>
      </c>
      <c r="F89" s="8">
        <f t="shared" si="9"/>
        <v>996.74796732746006</v>
      </c>
      <c r="G89" s="9">
        <f t="shared" si="17"/>
        <v>36</v>
      </c>
      <c r="H89" s="6"/>
      <c r="I89" s="8">
        <f t="shared" si="12"/>
        <v>814.89892835177432</v>
      </c>
      <c r="J89" s="8">
        <f t="shared" si="14"/>
        <v>76.984377264868726</v>
      </c>
      <c r="K89" s="6"/>
      <c r="L89" s="8">
        <f t="shared" si="6"/>
        <v>929.8860257140758</v>
      </c>
      <c r="M89" s="8">
        <f t="shared" si="15"/>
        <v>97.289375593700015</v>
      </c>
      <c r="N89" s="6"/>
      <c r="O89" s="8">
        <f t="shared" si="7"/>
        <v>996.74796732746006</v>
      </c>
      <c r="P89" s="8">
        <f t="shared" si="16"/>
        <v>116.6748314536444</v>
      </c>
    </row>
    <row r="90" spans="1:18" x14ac:dyDescent="0.4">
      <c r="A90" s="7">
        <f t="shared" si="13"/>
        <v>44036</v>
      </c>
      <c r="B90" s="6"/>
      <c r="C90" s="6"/>
      <c r="D90" s="8">
        <f t="shared" si="8"/>
        <v>895.87805053009993</v>
      </c>
      <c r="E90" s="8">
        <f t="shared" si="5"/>
        <v>1034.5540641591667</v>
      </c>
      <c r="F90" s="8">
        <f t="shared" si="9"/>
        <v>1126.2832214403104</v>
      </c>
      <c r="G90" s="9">
        <f t="shared" si="17"/>
        <v>37</v>
      </c>
      <c r="H90" s="6"/>
      <c r="I90" s="8">
        <f t="shared" si="12"/>
        <v>895.87805053009993</v>
      </c>
      <c r="J90" s="8">
        <f t="shared" si="14"/>
        <v>80.979122178325611</v>
      </c>
      <c r="K90" s="6"/>
      <c r="L90" s="8">
        <f t="shared" si="6"/>
        <v>1034.5540641591667</v>
      </c>
      <c r="M90" s="8">
        <f t="shared" si="15"/>
        <v>104.66803844509093</v>
      </c>
      <c r="N90" s="6"/>
      <c r="O90" s="8">
        <f t="shared" si="7"/>
        <v>1126.2832214403104</v>
      </c>
      <c r="P90" s="8">
        <f t="shared" si="16"/>
        <v>129.53525411285034</v>
      </c>
    </row>
    <row r="91" spans="1:18" x14ac:dyDescent="0.4">
      <c r="A91" s="7">
        <f t="shared" si="13"/>
        <v>44037</v>
      </c>
      <c r="B91" s="6"/>
      <c r="C91" s="6"/>
      <c r="D91" s="8">
        <f t="shared" si="8"/>
        <v>980.27885677796962</v>
      </c>
      <c r="E91" s="8">
        <f t="shared" si="5"/>
        <v>1146.2660952870369</v>
      </c>
      <c r="F91" s="8">
        <f t="shared" si="9"/>
        <v>1269.3972196095278</v>
      </c>
      <c r="G91" s="9">
        <f t="shared" si="17"/>
        <v>38</v>
      </c>
      <c r="H91" s="6"/>
      <c r="I91" s="8">
        <f t="shared" si="12"/>
        <v>980.27885677796962</v>
      </c>
      <c r="J91" s="8">
        <f t="shared" si="14"/>
        <v>84.400806247869696</v>
      </c>
      <c r="K91" s="6"/>
      <c r="L91" s="8">
        <f t="shared" si="6"/>
        <v>1146.2660952870369</v>
      </c>
      <c r="M91" s="8">
        <f t="shared" si="15"/>
        <v>111.7120311278702</v>
      </c>
      <c r="N91" s="6"/>
      <c r="O91" s="8">
        <f t="shared" si="7"/>
        <v>1269.3972196095278</v>
      </c>
      <c r="P91" s="8">
        <f t="shared" si="16"/>
        <v>143.11399816921744</v>
      </c>
    </row>
    <row r="92" spans="1:18" x14ac:dyDescent="0.4">
      <c r="A92" s="7">
        <f t="shared" si="13"/>
        <v>44038</v>
      </c>
      <c r="B92" s="6"/>
      <c r="C92" s="6"/>
      <c r="D92" s="8">
        <f t="shared" si="8"/>
        <v>1067.4063289887949</v>
      </c>
      <c r="E92" s="8">
        <f t="shared" si="5"/>
        <v>1264.4860944738457</v>
      </c>
      <c r="F92" s="8">
        <f t="shared" si="9"/>
        <v>1426.6644706088173</v>
      </c>
      <c r="G92" s="9">
        <f t="shared" si="17"/>
        <v>39</v>
      </c>
      <c r="H92" s="6"/>
      <c r="I92" s="8">
        <f t="shared" si="12"/>
        <v>1067.4063289887949</v>
      </c>
      <c r="J92" s="8">
        <f t="shared" si="14"/>
        <v>87.127472210825317</v>
      </c>
      <c r="K92" s="6"/>
      <c r="L92" s="8">
        <f t="shared" si="6"/>
        <v>1264.4860944738457</v>
      </c>
      <c r="M92" s="8">
        <f t="shared" si="15"/>
        <v>118.21999918680876</v>
      </c>
      <c r="N92" s="6"/>
      <c r="O92" s="8">
        <f t="shared" si="7"/>
        <v>1426.6644706088173</v>
      </c>
      <c r="P92" s="8">
        <f t="shared" si="16"/>
        <v>157.26725099928944</v>
      </c>
    </row>
    <row r="93" spans="1:18" x14ac:dyDescent="0.4">
      <c r="A93" s="7">
        <f t="shared" si="13"/>
        <v>44039</v>
      </c>
      <c r="B93" s="6"/>
      <c r="C93" s="6"/>
      <c r="D93" s="8">
        <f t="shared" si="8"/>
        <v>1156.4626458247108</v>
      </c>
      <c r="E93" s="8">
        <f t="shared" si="5"/>
        <v>1388.4721411733476</v>
      </c>
      <c r="F93" s="8">
        <f t="shared" si="9"/>
        <v>1598.4655920011437</v>
      </c>
      <c r="G93" s="9">
        <f t="shared" si="17"/>
        <v>40</v>
      </c>
      <c r="H93" s="6"/>
      <c r="I93" s="8">
        <f t="shared" si="12"/>
        <v>1156.4626458247108</v>
      </c>
      <c r="J93" s="8">
        <f t="shared" si="14"/>
        <v>89.056316835915823</v>
      </c>
      <c r="K93" s="6"/>
      <c r="L93" s="8">
        <f t="shared" si="6"/>
        <v>1388.4721411733476</v>
      </c>
      <c r="M93" s="8">
        <f t="shared" si="15"/>
        <v>123.98604669950191</v>
      </c>
      <c r="N93" s="6"/>
      <c r="O93" s="8">
        <f t="shared" si="7"/>
        <v>1598.4655920011437</v>
      </c>
      <c r="P93" s="8">
        <f t="shared" si="16"/>
        <v>171.80112139232642</v>
      </c>
    </row>
    <row r="94" spans="1:18" x14ac:dyDescent="0.4">
      <c r="A94" s="7">
        <f t="shared" si="13"/>
        <v>44040</v>
      </c>
      <c r="B94" s="6"/>
      <c r="C94" s="6"/>
      <c r="D94" s="8">
        <f t="shared" si="8"/>
        <v>1246.574256345277</v>
      </c>
      <c r="E94" s="8">
        <f t="shared" si="5"/>
        <v>1517.28397502232</v>
      </c>
      <c r="F94" s="8">
        <f t="shared" si="9"/>
        <v>1784.9354368949212</v>
      </c>
      <c r="G94" s="9">
        <f t="shared" si="17"/>
        <v>41</v>
      </c>
      <c r="H94" s="6"/>
      <c r="I94" s="8">
        <f t="shared" si="12"/>
        <v>1246.574256345277</v>
      </c>
      <c r="J94" s="8">
        <f t="shared" si="14"/>
        <v>90.111610520566273</v>
      </c>
      <c r="K94" s="6"/>
      <c r="L94" s="8">
        <f t="shared" si="6"/>
        <v>1517.28397502232</v>
      </c>
      <c r="M94" s="8">
        <f t="shared" si="15"/>
        <v>128.81183384897236</v>
      </c>
      <c r="N94" s="6"/>
      <c r="O94" s="8">
        <f t="shared" si="7"/>
        <v>1784.9354368949212</v>
      </c>
      <c r="P94" s="8">
        <f t="shared" si="16"/>
        <v>186.46984489377746</v>
      </c>
    </row>
    <row r="95" spans="1:18" x14ac:dyDescent="0.4">
      <c r="A95" s="7">
        <f t="shared" si="13"/>
        <v>44041</v>
      </c>
      <c r="B95" s="6"/>
      <c r="C95" s="6"/>
      <c r="D95" s="8">
        <f t="shared" si="8"/>
        <v>1336.825123351075</v>
      </c>
      <c r="E95" s="8">
        <f t="shared" si="5"/>
        <v>1649.8038584073583</v>
      </c>
      <c r="F95" s="8">
        <f t="shared" si="9"/>
        <v>1985.9129533354521</v>
      </c>
      <c r="G95" s="9">
        <f t="shared" si="17"/>
        <v>42</v>
      </c>
      <c r="H95" s="6"/>
      <c r="I95" s="8">
        <f t="shared" si="12"/>
        <v>1336.825123351075</v>
      </c>
      <c r="J95" s="8">
        <f t="shared" si="14"/>
        <v>90.250867005798</v>
      </c>
      <c r="K95" s="6"/>
      <c r="L95" s="8">
        <f t="shared" si="6"/>
        <v>1649.8038584073583</v>
      </c>
      <c r="M95" s="8">
        <f t="shared" si="15"/>
        <v>132.51988338503838</v>
      </c>
      <c r="N95" s="6"/>
      <c r="O95" s="8">
        <f t="shared" si="7"/>
        <v>1985.9129533354521</v>
      </c>
      <c r="P95" s="8">
        <f t="shared" si="16"/>
        <v>200.97751644053096</v>
      </c>
    </row>
    <row r="96" spans="1:18" x14ac:dyDescent="0.4">
      <c r="A96" s="7">
        <f t="shared" si="13"/>
        <v>44042</v>
      </c>
      <c r="B96" s="6"/>
      <c r="C96" s="6"/>
      <c r="D96" s="8">
        <f t="shared" si="8"/>
        <v>1426.2935475182946</v>
      </c>
      <c r="E96" s="8">
        <f t="shared" si="5"/>
        <v>1784.7705836832945</v>
      </c>
      <c r="F96" s="8">
        <f t="shared" si="9"/>
        <v>2200.8972181729882</v>
      </c>
      <c r="G96" s="9">
        <f t="shared" si="17"/>
        <v>43</v>
      </c>
      <c r="H96" s="6"/>
      <c r="I96" s="8">
        <f t="shared" si="12"/>
        <v>1426.2935475182946</v>
      </c>
      <c r="J96" s="8">
        <f t="shared" si="14"/>
        <v>89.468424167219609</v>
      </c>
      <c r="K96" s="6"/>
      <c r="L96" s="8">
        <f t="shared" si="6"/>
        <v>1784.7705836832945</v>
      </c>
      <c r="M96" s="8">
        <f t="shared" si="15"/>
        <v>134.96672527593614</v>
      </c>
      <c r="N96" s="6"/>
      <c r="O96" s="8">
        <f t="shared" si="7"/>
        <v>2200.8972181729882</v>
      </c>
      <c r="P96" s="8">
        <f t="shared" si="16"/>
        <v>214.9842648375361</v>
      </c>
    </row>
    <row r="97" spans="1:16" x14ac:dyDescent="0.4">
      <c r="A97" s="7">
        <f t="shared" si="13"/>
        <v>44043</v>
      </c>
      <c r="B97" s="6"/>
      <c r="C97" s="6"/>
      <c r="D97" s="8">
        <f t="shared" si="8"/>
        <v>1514.0894750783743</v>
      </c>
      <c r="E97" s="8">
        <f t="shared" si="5"/>
        <v>1920.8248951238704</v>
      </c>
      <c r="F97" s="8">
        <f t="shared" si="9"/>
        <v>2429.0146937151367</v>
      </c>
      <c r="G97" s="9">
        <f t="shared" si="17"/>
        <v>44</v>
      </c>
      <c r="H97" s="6"/>
      <c r="I97" s="8">
        <f t="shared" si="12"/>
        <v>1514.0894750783743</v>
      </c>
      <c r="J97" s="8">
        <f t="shared" si="14"/>
        <v>87.79592756007969</v>
      </c>
      <c r="K97" s="6"/>
      <c r="L97" s="8">
        <f t="shared" si="6"/>
        <v>1920.8248951238704</v>
      </c>
      <c r="M97" s="8">
        <f t="shared" si="15"/>
        <v>136.05431144057593</v>
      </c>
      <c r="N97" s="6"/>
      <c r="O97" s="8">
        <f t="shared" si="7"/>
        <v>2429.0146937151367</v>
      </c>
      <c r="P97" s="8">
        <f t="shared" si="16"/>
        <v>228.11747554214844</v>
      </c>
    </row>
    <row r="98" spans="1:16" x14ac:dyDescent="0.4">
      <c r="A98" s="7">
        <f t="shared" si="13"/>
        <v>44044</v>
      </c>
      <c r="B98" s="6"/>
      <c r="C98" s="6"/>
      <c r="D98" s="8">
        <f t="shared" si="8"/>
        <v>1599.3891220182045</v>
      </c>
      <c r="E98" s="8">
        <f t="shared" si="5"/>
        <v>2056.5630947828076</v>
      </c>
      <c r="F98" s="8">
        <f t="shared" si="9"/>
        <v>2669.0028335395314</v>
      </c>
      <c r="G98" s="9">
        <f t="shared" si="17"/>
        <v>45</v>
      </c>
      <c r="H98" s="6"/>
      <c r="I98" s="8">
        <f t="shared" si="12"/>
        <v>1599.3891220182045</v>
      </c>
      <c r="J98" s="8">
        <f t="shared" si="14"/>
        <v>85.299646939830154</v>
      </c>
      <c r="K98" s="6"/>
      <c r="L98" s="8">
        <f t="shared" si="6"/>
        <v>2056.5630947828076</v>
      </c>
      <c r="M98" s="8">
        <f t="shared" si="15"/>
        <v>135.73819965893722</v>
      </c>
      <c r="N98" s="6"/>
      <c r="O98" s="8">
        <f t="shared" si="7"/>
        <v>2669.0028335395314</v>
      </c>
      <c r="P98" s="8">
        <f t="shared" si="16"/>
        <v>239.98813982439469</v>
      </c>
    </row>
    <row r="99" spans="1:16" x14ac:dyDescent="0.4">
      <c r="A99" s="7">
        <f t="shared" si="13"/>
        <v>44045</v>
      </c>
      <c r="B99" s="6"/>
      <c r="C99" s="6"/>
      <c r="D99" s="8">
        <f t="shared" si="8"/>
        <v>1681.4641316334853</v>
      </c>
      <c r="E99" s="8">
        <f t="shared" si="5"/>
        <v>2190.5944566703865</v>
      </c>
      <c r="F99" s="8">
        <f t="shared" si="9"/>
        <v>2919.2145245329048</v>
      </c>
      <c r="G99" s="9">
        <f t="shared" si="17"/>
        <v>46</v>
      </c>
      <c r="H99" s="6"/>
      <c r="I99" s="8">
        <f t="shared" si="12"/>
        <v>1681.4641316334853</v>
      </c>
      <c r="J99" s="8">
        <f t="shared" si="14"/>
        <v>82.075009615280806</v>
      </c>
      <c r="K99" s="6"/>
      <c r="L99" s="8">
        <f t="shared" si="6"/>
        <v>2190.5944566703865</v>
      </c>
      <c r="M99" s="8">
        <f t="shared" si="15"/>
        <v>134.0313618875789</v>
      </c>
      <c r="N99" s="6"/>
      <c r="O99" s="8">
        <f t="shared" si="7"/>
        <v>2919.2145245329048</v>
      </c>
      <c r="P99" s="8">
        <f t="shared" si="16"/>
        <v>250.2116909933734</v>
      </c>
    </row>
    <row r="100" spans="1:16" x14ac:dyDescent="0.4">
      <c r="A100" s="7">
        <f t="shared" si="13"/>
        <v>44046</v>
      </c>
      <c r="B100" s="6"/>
      <c r="C100" s="6"/>
      <c r="D100" s="8">
        <f t="shared" si="8"/>
        <v>1759.7032375955475</v>
      </c>
      <c r="E100" s="8">
        <f t="shared" si="5"/>
        <v>2321.5975230748681</v>
      </c>
      <c r="F100" s="8">
        <f t="shared" si="9"/>
        <v>3177.646400990704</v>
      </c>
      <c r="G100" s="9">
        <f t="shared" si="17"/>
        <v>47</v>
      </c>
      <c r="H100" s="6"/>
      <c r="I100" s="8">
        <f t="shared" si="12"/>
        <v>1759.7032375955475</v>
      </c>
      <c r="J100" s="8">
        <f t="shared" si="14"/>
        <v>78.23910596206224</v>
      </c>
      <c r="K100" s="6"/>
      <c r="L100" s="8">
        <f t="shared" si="6"/>
        <v>2321.5975230748681</v>
      </c>
      <c r="M100" s="8">
        <f t="shared" si="15"/>
        <v>131.00306640448161</v>
      </c>
      <c r="N100" s="6"/>
      <c r="O100" s="8">
        <f t="shared" si="7"/>
        <v>3177.646400990704</v>
      </c>
      <c r="P100" s="8">
        <f t="shared" si="16"/>
        <v>258.43187645779926</v>
      </c>
    </row>
    <row r="101" spans="1:16" x14ac:dyDescent="0.4">
      <c r="A101" s="7">
        <f t="shared" si="13"/>
        <v>44047</v>
      </c>
      <c r="B101" s="6"/>
      <c r="C101" s="6"/>
      <c r="D101" s="8">
        <f t="shared" si="8"/>
        <v>1833.6253764131909</v>
      </c>
      <c r="E101" s="8">
        <f t="shared" si="5"/>
        <v>2448.3705196005112</v>
      </c>
      <c r="F101" s="8">
        <f t="shared" si="9"/>
        <v>3441.9918623789795</v>
      </c>
      <c r="G101" s="9">
        <f t="shared" si="17"/>
        <v>48</v>
      </c>
      <c r="H101" s="6"/>
      <c r="I101" s="8">
        <f t="shared" si="12"/>
        <v>1833.6253764131909</v>
      </c>
      <c r="J101" s="8">
        <f t="shared" si="14"/>
        <v>73.922138817643372</v>
      </c>
      <c r="K101" s="6"/>
      <c r="L101" s="8">
        <f t="shared" si="6"/>
        <v>2448.3705196005112</v>
      </c>
      <c r="M101" s="8">
        <f t="shared" si="15"/>
        <v>126.77299652564307</v>
      </c>
      <c r="N101" s="6"/>
      <c r="O101" s="8">
        <f t="shared" si="7"/>
        <v>3441.9918623789795</v>
      </c>
      <c r="P101" s="8">
        <f t="shared" si="16"/>
        <v>264.34546138827545</v>
      </c>
    </row>
    <row r="102" spans="1:16" x14ac:dyDescent="0.4">
      <c r="A102" s="7">
        <f t="shared" si="13"/>
        <v>44048</v>
      </c>
      <c r="B102" s="6"/>
      <c r="C102" s="6"/>
      <c r="D102" s="8">
        <f t="shared" si="8"/>
        <v>1902.8841970634217</v>
      </c>
      <c r="E102" s="8">
        <f t="shared" si="5"/>
        <v>2569.8719660525198</v>
      </c>
      <c r="F102" s="8">
        <f t="shared" si="9"/>
        <v>3709.7169128029082</v>
      </c>
      <c r="G102" s="9">
        <f t="shared" si="17"/>
        <v>49</v>
      </c>
      <c r="H102" s="6"/>
      <c r="I102" s="8">
        <f t="shared" si="12"/>
        <v>1902.8841970634217</v>
      </c>
      <c r="J102" s="8">
        <f t="shared" si="14"/>
        <v>69.258820650230746</v>
      </c>
      <c r="K102" s="6"/>
      <c r="L102" s="8">
        <f t="shared" si="6"/>
        <v>2569.8719660525198</v>
      </c>
      <c r="M102" s="8">
        <f t="shared" si="15"/>
        <v>121.50144645200862</v>
      </c>
      <c r="N102" s="6"/>
      <c r="O102" s="8">
        <f t="shared" si="7"/>
        <v>3709.7169128029082</v>
      </c>
      <c r="P102" s="8">
        <f t="shared" si="16"/>
        <v>267.72505042392868</v>
      </c>
    </row>
    <row r="103" spans="1:16" x14ac:dyDescent="0.4">
      <c r="A103" s="7">
        <f t="shared" si="13"/>
        <v>44049</v>
      </c>
      <c r="B103" s="6"/>
      <c r="C103" s="6"/>
      <c r="D103" s="8">
        <f t="shared" si="8"/>
        <v>1967.2647853822671</v>
      </c>
      <c r="E103" s="8">
        <f t="shared" si="5"/>
        <v>2685.2488992818699</v>
      </c>
      <c r="F103" s="8">
        <f t="shared" si="9"/>
        <v>3978.1541277336137</v>
      </c>
      <c r="G103" s="9">
        <f t="shared" si="17"/>
        <v>50</v>
      </c>
      <c r="H103" s="6"/>
      <c r="I103" s="8">
        <f t="shared" si="12"/>
        <v>1967.2647853822671</v>
      </c>
      <c r="J103" s="8">
        <f t="shared" si="14"/>
        <v>64.380588318845412</v>
      </c>
      <c r="K103" s="6"/>
      <c r="L103" s="8">
        <f t="shared" si="6"/>
        <v>2685.2488992818699</v>
      </c>
      <c r="M103" s="8">
        <f t="shared" si="15"/>
        <v>115.37693322935002</v>
      </c>
      <c r="N103" s="6"/>
      <c r="O103" s="8">
        <f t="shared" si="7"/>
        <v>3978.1541277336137</v>
      </c>
      <c r="P103" s="8">
        <f t="shared" si="16"/>
        <v>268.43721493070552</v>
      </c>
    </row>
    <row r="104" spans="1:16" x14ac:dyDescent="0.4">
      <c r="A104" s="7">
        <f t="shared" si="13"/>
        <v>44050</v>
      </c>
      <c r="B104" s="6"/>
      <c r="C104" s="6"/>
      <c r="D104" s="8">
        <f t="shared" si="8"/>
        <v>2026.6740434294052</v>
      </c>
      <c r="E104" s="8">
        <f t="shared" si="5"/>
        <v>2793.8516911169213</v>
      </c>
      <c r="F104" s="8">
        <f t="shared" si="9"/>
        <v>4244.6076437465181</v>
      </c>
      <c r="G104" s="9">
        <f t="shared" si="17"/>
        <v>51</v>
      </c>
      <c r="H104" s="6"/>
      <c r="I104" s="8">
        <f t="shared" si="12"/>
        <v>2026.6740434294052</v>
      </c>
      <c r="J104" s="8">
        <f t="shared" si="14"/>
        <v>59.40925804713811</v>
      </c>
      <c r="K104" s="6"/>
      <c r="L104" s="8">
        <f t="shared" si="6"/>
        <v>2793.8516911169213</v>
      </c>
      <c r="M104" s="8">
        <f t="shared" si="15"/>
        <v>108.60279183505145</v>
      </c>
      <c r="N104" s="6"/>
      <c r="O104" s="8">
        <f t="shared" si="7"/>
        <v>4244.6076437465181</v>
      </c>
      <c r="P104" s="8">
        <f t="shared" si="16"/>
        <v>266.4535160129044</v>
      </c>
    </row>
    <row r="105" spans="1:16" x14ac:dyDescent="0.4">
      <c r="A105" s="7">
        <f t="shared" si="13"/>
        <v>44051</v>
      </c>
      <c r="B105" s="6"/>
      <c r="C105" s="6"/>
      <c r="D105" s="8">
        <f t="shared" si="8"/>
        <v>2081.1264941104459</v>
      </c>
      <c r="E105" s="8">
        <f t="shared" si="5"/>
        <v>2895.2359528206575</v>
      </c>
      <c r="F105" s="8">
        <f t="shared" si="9"/>
        <v>4506.4605337452185</v>
      </c>
      <c r="G105" s="9">
        <f t="shared" si="17"/>
        <v>52</v>
      </c>
      <c r="H105" s="6"/>
      <c r="I105" s="8">
        <f t="shared" si="12"/>
        <v>2081.1264941104459</v>
      </c>
      <c r="J105" s="8">
        <f t="shared" si="14"/>
        <v>54.452450681040773</v>
      </c>
      <c r="K105" s="6"/>
      <c r="L105" s="8">
        <f t="shared" si="6"/>
        <v>2895.2359528206575</v>
      </c>
      <c r="M105" s="8">
        <f t="shared" si="15"/>
        <v>101.38426170373623</v>
      </c>
      <c r="N105" s="6"/>
      <c r="O105" s="8">
        <f t="shared" si="7"/>
        <v>4506.4605337452185</v>
      </c>
      <c r="P105" s="8">
        <f t="shared" si="16"/>
        <v>261.85288999870045</v>
      </c>
    </row>
    <row r="106" spans="1:16" x14ac:dyDescent="0.4">
      <c r="A106" s="7">
        <f t="shared" si="13"/>
        <v>44052</v>
      </c>
      <c r="B106" s="6"/>
      <c r="C106" s="6"/>
      <c r="D106" s="8">
        <f t="shared" si="8"/>
        <v>2130.7273355797647</v>
      </c>
      <c r="E106" s="8">
        <f t="shared" si="5"/>
        <v>2989.1532338213615</v>
      </c>
      <c r="F106" s="8">
        <f t="shared" si="9"/>
        <v>4761.2755919738956</v>
      </c>
      <c r="G106" s="9">
        <f t="shared" si="17"/>
        <v>53</v>
      </c>
      <c r="H106" s="6"/>
      <c r="I106" s="8">
        <f t="shared" si="12"/>
        <v>2130.7273355797647</v>
      </c>
      <c r="J106" s="8">
        <f t="shared" si="14"/>
        <v>49.600841469318766</v>
      </c>
      <c r="K106" s="6"/>
      <c r="L106" s="8">
        <f t="shared" si="6"/>
        <v>2989.1532338213615</v>
      </c>
      <c r="M106" s="8">
        <f t="shared" si="15"/>
        <v>93.917281000703952</v>
      </c>
      <c r="N106" s="6"/>
      <c r="O106" s="8">
        <f t="shared" si="7"/>
        <v>4761.2755919738956</v>
      </c>
      <c r="P106" s="8">
        <f t="shared" si="16"/>
        <v>254.81505822867712</v>
      </c>
    </row>
    <row r="107" spans="1:16" x14ac:dyDescent="0.4">
      <c r="A107" s="7">
        <f t="shared" si="13"/>
        <v>44053</v>
      </c>
      <c r="B107" s="6"/>
      <c r="C107" s="6"/>
      <c r="D107" s="8">
        <f t="shared" si="8"/>
        <v>2175.6544079156383</v>
      </c>
      <c r="E107" s="8">
        <f t="shared" si="5"/>
        <v>3075.5330106555498</v>
      </c>
      <c r="F107" s="8">
        <f t="shared" si="9"/>
        <v>5006.8814819265708</v>
      </c>
      <c r="G107" s="9">
        <f t="shared" si="17"/>
        <v>54</v>
      </c>
      <c r="H107" s="6"/>
      <c r="I107" s="8">
        <f t="shared" si="12"/>
        <v>2175.6544079156383</v>
      </c>
      <c r="J107" s="8">
        <f t="shared" si="14"/>
        <v>44.927072335873618</v>
      </c>
      <c r="K107" s="6"/>
      <c r="L107" s="8">
        <f t="shared" si="6"/>
        <v>3075.5330106555498</v>
      </c>
      <c r="M107" s="8">
        <f t="shared" si="15"/>
        <v>86.379776834188306</v>
      </c>
      <c r="N107" s="6"/>
      <c r="O107" s="8">
        <f t="shared" si="7"/>
        <v>5006.8814819265708</v>
      </c>
      <c r="P107" s="8">
        <f t="shared" si="16"/>
        <v>245.60588995267517</v>
      </c>
    </row>
    <row r="108" spans="1:16" x14ac:dyDescent="0.4">
      <c r="A108" s="7">
        <f t="shared" si="13"/>
        <v>44054</v>
      </c>
      <c r="B108" s="6"/>
      <c r="C108" s="6"/>
      <c r="D108" s="8">
        <f t="shared" si="8"/>
        <v>2216.1404349439167</v>
      </c>
      <c r="E108" s="8">
        <f t="shared" si="5"/>
        <v>3154.4587928167539</v>
      </c>
      <c r="F108" s="8">
        <f t="shared" si="9"/>
        <v>5241.4382000110563</v>
      </c>
      <c r="G108" s="9">
        <f t="shared" si="17"/>
        <v>55</v>
      </c>
      <c r="H108" s="6"/>
      <c r="I108" s="8">
        <f t="shared" si="12"/>
        <v>2216.1404349439167</v>
      </c>
      <c r="J108" s="8">
        <f t="shared" si="14"/>
        <v>40.486027028278386</v>
      </c>
      <c r="K108" s="6"/>
      <c r="L108" s="8">
        <f t="shared" si="6"/>
        <v>3154.4587928167539</v>
      </c>
      <c r="M108" s="8">
        <f t="shared" si="15"/>
        <v>78.925782161204097</v>
      </c>
      <c r="N108" s="6"/>
      <c r="O108" s="8">
        <f t="shared" si="7"/>
        <v>5241.4382000110563</v>
      </c>
      <c r="P108" s="8">
        <f t="shared" si="16"/>
        <v>234.55671808448551</v>
      </c>
    </row>
    <row r="109" spans="1:16" x14ac:dyDescent="0.4">
      <c r="A109" s="7">
        <f t="shared" si="13"/>
        <v>44055</v>
      </c>
      <c r="B109" s="6"/>
      <c r="C109" s="6"/>
      <c r="D109" s="8">
        <f t="shared" si="8"/>
        <v>2252.4565440725778</v>
      </c>
      <c r="E109" s="8">
        <f t="shared" si="5"/>
        <v>3226.1411036639388</v>
      </c>
      <c r="F109" s="8">
        <f t="shared" si="9"/>
        <v>5463.4784719026702</v>
      </c>
      <c r="G109" s="9">
        <f t="shared" si="17"/>
        <v>56</v>
      </c>
      <c r="H109" s="6"/>
      <c r="I109" s="8">
        <f t="shared" si="12"/>
        <v>2252.4565440725778</v>
      </c>
      <c r="J109" s="8">
        <f t="shared" si="14"/>
        <v>36.316109128661083</v>
      </c>
      <c r="K109" s="6"/>
      <c r="L109" s="8">
        <f t="shared" si="6"/>
        <v>3226.1411036639388</v>
      </c>
      <c r="M109" s="8">
        <f t="shared" si="15"/>
        <v>71.682310847184908</v>
      </c>
      <c r="N109" s="6"/>
      <c r="O109" s="8">
        <f t="shared" si="7"/>
        <v>5463.4784719026702</v>
      </c>
      <c r="P109" s="8">
        <f t="shared" si="16"/>
        <v>222.04027189161388</v>
      </c>
    </row>
    <row r="110" spans="1:16" x14ac:dyDescent="0.4">
      <c r="A110" s="7">
        <f t="shared" si="13"/>
        <v>44056</v>
      </c>
      <c r="B110" s="6"/>
      <c r="C110" s="6"/>
      <c r="D110" s="8">
        <f t="shared" si="8"/>
        <v>2284.8977088251004</v>
      </c>
      <c r="E110" s="8">
        <f t="shared" si="5"/>
        <v>3290.8897371924422</v>
      </c>
      <c r="F110" s="8">
        <f t="shared" si="9"/>
        <v>5671.9245235705203</v>
      </c>
      <c r="G110" s="9">
        <f t="shared" si="17"/>
        <v>57</v>
      </c>
      <c r="H110" s="6"/>
      <c r="I110" s="8">
        <f t="shared" si="12"/>
        <v>2284.8977088251004</v>
      </c>
      <c r="J110" s="8">
        <f t="shared" si="14"/>
        <v>32.441164752522582</v>
      </c>
      <c r="K110" s="6"/>
      <c r="L110" s="8">
        <f t="shared" si="6"/>
        <v>3290.8897371924422</v>
      </c>
      <c r="M110" s="8">
        <f t="shared" si="15"/>
        <v>64.748633528503433</v>
      </c>
      <c r="N110" s="6"/>
      <c r="O110" s="8">
        <f t="shared" si="7"/>
        <v>5671.9245235705203</v>
      </c>
      <c r="P110" s="8">
        <f t="shared" si="16"/>
        <v>208.44605166785004</v>
      </c>
    </row>
    <row r="111" spans="1:16" x14ac:dyDescent="0.4">
      <c r="A111" s="7">
        <f t="shared" si="13"/>
        <v>44057</v>
      </c>
      <c r="B111" s="6"/>
      <c r="C111" s="6"/>
      <c r="D111" s="8">
        <f t="shared" si="8"/>
        <v>2313.7704440563293</v>
      </c>
      <c r="E111" s="8">
        <f t="shared" si="5"/>
        <v>3349.0871713758597</v>
      </c>
      <c r="F111" s="8">
        <f t="shared" si="9"/>
        <v>5866.082183715781</v>
      </c>
      <c r="G111" s="9">
        <f t="shared" si="17"/>
        <v>58</v>
      </c>
      <c r="H111" s="6"/>
      <c r="I111" s="8">
        <f t="shared" si="12"/>
        <v>2313.7704440563293</v>
      </c>
      <c r="J111" s="8">
        <f t="shared" si="14"/>
        <v>28.872735231228944</v>
      </c>
      <c r="K111" s="6"/>
      <c r="L111" s="8">
        <f t="shared" si="6"/>
        <v>3349.0871713758597</v>
      </c>
      <c r="M111" s="8">
        <f t="shared" si="15"/>
        <v>58.197434183417499</v>
      </c>
      <c r="N111" s="6"/>
      <c r="O111" s="8">
        <f t="shared" si="7"/>
        <v>5866.082183715781</v>
      </c>
      <c r="P111" s="8">
        <f t="shared" si="16"/>
        <v>194.15766014526071</v>
      </c>
    </row>
    <row r="112" spans="1:16" x14ac:dyDescent="0.4">
      <c r="A112" s="7">
        <f t="shared" si="13"/>
        <v>44058</v>
      </c>
      <c r="B112" s="6"/>
      <c r="C112" s="6"/>
      <c r="D112" s="8">
        <f t="shared" si="8"/>
        <v>2339.3828340810237</v>
      </c>
      <c r="E112" s="8">
        <f t="shared" si="5"/>
        <v>3401.1644491936436</v>
      </c>
      <c r="F112" s="8">
        <f t="shared" si="9"/>
        <v>6045.6161413374466</v>
      </c>
      <c r="G112" s="9">
        <f t="shared" si="17"/>
        <v>59</v>
      </c>
      <c r="H112" s="6"/>
      <c r="I112" s="8">
        <f t="shared" si="12"/>
        <v>2339.3828340810237</v>
      </c>
      <c r="J112" s="8">
        <f t="shared" si="14"/>
        <v>25.612390024694378</v>
      </c>
      <c r="K112" s="6"/>
      <c r="L112" s="8">
        <f t="shared" si="6"/>
        <v>3401.1644491936436</v>
      </c>
      <c r="M112" s="8">
        <f t="shared" si="15"/>
        <v>52.077277817783852</v>
      </c>
      <c r="N112" s="6"/>
      <c r="O112" s="8">
        <f t="shared" si="7"/>
        <v>6045.6161413374466</v>
      </c>
      <c r="P112" s="8">
        <f t="shared" si="16"/>
        <v>179.53395762166565</v>
      </c>
    </row>
    <row r="113" spans="1:16" x14ac:dyDescent="0.4">
      <c r="A113" s="7">
        <f t="shared" si="13"/>
        <v>44059</v>
      </c>
      <c r="B113" s="6"/>
      <c r="C113" s="6"/>
      <c r="D113" s="8">
        <f t="shared" si="8"/>
        <v>2362.0367945176336</v>
      </c>
      <c r="E113" s="8">
        <f t="shared" si="5"/>
        <v>3447.5803038120412</v>
      </c>
      <c r="F113" s="8">
        <f t="shared" si="9"/>
        <v>6210.5112462008819</v>
      </c>
      <c r="G113" s="9">
        <f t="shared" si="17"/>
        <v>60</v>
      </c>
      <c r="H113" s="6"/>
      <c r="I113" s="8">
        <f t="shared" si="12"/>
        <v>2362.0367945176336</v>
      </c>
      <c r="J113" s="8">
        <f t="shared" si="14"/>
        <v>22.65396043660985</v>
      </c>
      <c r="K113" s="6"/>
      <c r="L113" s="8">
        <f t="shared" si="6"/>
        <v>3447.5803038120412</v>
      </c>
      <c r="M113" s="8">
        <f t="shared" si="15"/>
        <v>46.415854618397589</v>
      </c>
      <c r="N113" s="6"/>
      <c r="O113" s="8">
        <f t="shared" si="7"/>
        <v>6210.5112462008819</v>
      </c>
      <c r="P113" s="8">
        <f t="shared" si="16"/>
        <v>164.89510486343534</v>
      </c>
    </row>
    <row r="114" spans="1:16" x14ac:dyDescent="0.4">
      <c r="A114" s="7">
        <f t="shared" si="13"/>
        <v>44060</v>
      </c>
      <c r="B114" s="6"/>
      <c r="C114" s="6"/>
      <c r="D114" s="8">
        <f t="shared" si="8"/>
        <v>2382.0223541305386</v>
      </c>
      <c r="E114" s="8">
        <f t="shared" si="5"/>
        <v>3488.8038559432812</v>
      </c>
      <c r="F114" s="8">
        <f t="shared" si="9"/>
        <v>6361.025020957517</v>
      </c>
      <c r="G114" s="9">
        <f t="shared" si="17"/>
        <v>61</v>
      </c>
      <c r="H114" s="6"/>
      <c r="I114" s="8">
        <f t="shared" si="12"/>
        <v>2382.0223541305386</v>
      </c>
      <c r="J114" s="8">
        <f t="shared" si="14"/>
        <v>19.985559612905035</v>
      </c>
      <c r="K114" s="6"/>
      <c r="L114" s="8">
        <f t="shared" si="6"/>
        <v>3488.8038559432812</v>
      </c>
      <c r="M114" s="8">
        <f t="shared" si="15"/>
        <v>41.223552131240012</v>
      </c>
      <c r="N114" s="6"/>
      <c r="O114" s="8">
        <f t="shared" si="7"/>
        <v>6361.025020957517</v>
      </c>
      <c r="P114" s="8">
        <f t="shared" si="16"/>
        <v>150.51377475663503</v>
      </c>
    </row>
    <row r="115" spans="1:16" x14ac:dyDescent="0.4">
      <c r="A115" s="7">
        <f t="shared" si="13"/>
        <v>44061</v>
      </c>
      <c r="B115" s="6"/>
      <c r="C115" s="6"/>
      <c r="D115" s="8">
        <f t="shared" si="8"/>
        <v>2399.6136821194491</v>
      </c>
      <c r="E115" s="8">
        <f t="shared" si="5"/>
        <v>3525.3008709182468</v>
      </c>
      <c r="F115" s="8">
        <f t="shared" si="9"/>
        <v>6497.6361988668086</v>
      </c>
      <c r="G115" s="9">
        <f t="shared" si="17"/>
        <v>62</v>
      </c>
      <c r="H115" s="6"/>
      <c r="I115" s="8">
        <f t="shared" si="12"/>
        <v>2399.6136821194491</v>
      </c>
      <c r="J115" s="8">
        <f t="shared" si="14"/>
        <v>17.591327988910507</v>
      </c>
      <c r="K115" s="6"/>
      <c r="L115" s="8">
        <f t="shared" si="6"/>
        <v>3525.3008709182468</v>
      </c>
      <c r="M115" s="8">
        <f t="shared" si="15"/>
        <v>36.497014974965623</v>
      </c>
      <c r="N115" s="6"/>
      <c r="O115" s="8">
        <f t="shared" si="7"/>
        <v>6497.6361988668086</v>
      </c>
      <c r="P115" s="8">
        <f t="shared" si="16"/>
        <v>136.61117790929165</v>
      </c>
    </row>
    <row r="116" spans="1:16" x14ac:dyDescent="0.4">
      <c r="A116" s="7">
        <f t="shared" si="13"/>
        <v>44062</v>
      </c>
      <c r="B116" s="6"/>
      <c r="C116" s="6"/>
      <c r="D116" s="8">
        <f t="shared" si="8"/>
        <v>2415.0665659793244</v>
      </c>
      <c r="E116" s="8">
        <f t="shared" si="5"/>
        <v>3557.5233303963932</v>
      </c>
      <c r="F116" s="8">
        <f t="shared" si="9"/>
        <v>6620.993321654305</v>
      </c>
      <c r="G116" s="9">
        <f t="shared" si="17"/>
        <v>63</v>
      </c>
      <c r="H116" s="6"/>
      <c r="I116" s="8">
        <f t="shared" si="12"/>
        <v>2415.0665659793244</v>
      </c>
      <c r="J116" s="8">
        <f t="shared" si="14"/>
        <v>15.452883859875328</v>
      </c>
      <c r="K116" s="6"/>
      <c r="L116" s="8">
        <f t="shared" si="6"/>
        <v>3557.5233303963932</v>
      </c>
      <c r="M116" s="8">
        <f t="shared" si="15"/>
        <v>32.222459478146448</v>
      </c>
      <c r="N116" s="6"/>
      <c r="O116" s="8">
        <f t="shared" si="7"/>
        <v>6620.993321654305</v>
      </c>
      <c r="P116" s="8">
        <f t="shared" si="16"/>
        <v>123.35712278749634</v>
      </c>
    </row>
    <row r="117" spans="1:16" x14ac:dyDescent="0.4">
      <c r="A117" s="7">
        <f t="shared" si="13"/>
        <v>44063</v>
      </c>
      <c r="B117" s="6"/>
      <c r="C117" s="6"/>
      <c r="D117" s="8">
        <f t="shared" si="8"/>
        <v>2428.6170526338055</v>
      </c>
      <c r="E117" s="8">
        <f t="shared" si="5"/>
        <v>3585.9019354390362</v>
      </c>
      <c r="F117" s="8">
        <f t="shared" si="9"/>
        <v>6731.8664445392114</v>
      </c>
      <c r="G117" s="9">
        <f t="shared" si="17"/>
        <v>64</v>
      </c>
      <c r="H117" s="6"/>
      <c r="I117" s="8">
        <f t="shared" si="12"/>
        <v>2428.6170526338055</v>
      </c>
      <c r="J117" s="8">
        <f t="shared" si="14"/>
        <v>13.550486654481119</v>
      </c>
      <c r="K117" s="6"/>
      <c r="L117" s="8">
        <f t="shared" si="6"/>
        <v>3585.9019354390362</v>
      </c>
      <c r="M117" s="8">
        <f t="shared" si="15"/>
        <v>28.378605042642903</v>
      </c>
      <c r="N117" s="6"/>
      <c r="O117" s="8">
        <f t="shared" si="7"/>
        <v>6731.8664445392114</v>
      </c>
      <c r="P117" s="8">
        <f t="shared" si="16"/>
        <v>110.87312288490648</v>
      </c>
    </row>
    <row r="118" spans="1:16" x14ac:dyDescent="0.4">
      <c r="A118" s="7">
        <f t="shared" si="13"/>
        <v>44064</v>
      </c>
      <c r="B118" s="6"/>
      <c r="C118" s="6"/>
      <c r="D118" s="8">
        <f t="shared" si="8"/>
        <v>2440.4809903494797</v>
      </c>
      <c r="E118" s="8">
        <f t="shared" ref="E118:E181" si="18">L118</f>
        <v>3610.8410942375317</v>
      </c>
      <c r="F118" s="8">
        <f t="shared" si="9"/>
        <v>6831.1039812767631</v>
      </c>
      <c r="G118" s="9">
        <f t="shared" si="17"/>
        <v>65</v>
      </c>
      <c r="H118" s="6"/>
      <c r="I118" s="8">
        <f t="shared" ref="I118:I181" si="19">$H$40/(1+$H$41*EXP(-$H$42*G118))</f>
        <v>2440.4809903494797</v>
      </c>
      <c r="J118" s="8">
        <f t="shared" si="14"/>
        <v>11.863937715674183</v>
      </c>
      <c r="K118" s="6"/>
      <c r="L118" s="8">
        <f t="shared" si="6"/>
        <v>3610.8410942375317</v>
      </c>
      <c r="M118" s="8">
        <f t="shared" si="15"/>
        <v>24.939158798495555</v>
      </c>
      <c r="N118" s="6"/>
      <c r="O118" s="8">
        <f t="shared" si="7"/>
        <v>6831.1039812767631</v>
      </c>
      <c r="P118" s="8">
        <f t="shared" si="16"/>
        <v>99.237536737551636</v>
      </c>
    </row>
    <row r="119" spans="1:16" x14ac:dyDescent="0.4">
      <c r="A119" s="7">
        <f t="shared" si="13"/>
        <v>44065</v>
      </c>
      <c r="B119" s="6"/>
      <c r="C119" s="6"/>
      <c r="D119" s="8">
        <f t="shared" ref="D119:D182" si="20">I119</f>
        <v>2450.8542427029033</v>
      </c>
      <c r="E119" s="8">
        <f t="shared" si="18"/>
        <v>3632.7159384395295</v>
      </c>
      <c r="F119" s="8">
        <f t="shared" ref="F119:F182" si="21">O119</f>
        <v>6919.5958080720511</v>
      </c>
      <c r="G119" s="9">
        <f t="shared" si="17"/>
        <v>66</v>
      </c>
      <c r="H119" s="6"/>
      <c r="I119" s="8">
        <f t="shared" si="19"/>
        <v>2450.8542427029033</v>
      </c>
      <c r="J119" s="8">
        <f t="shared" si="14"/>
        <v>10.373252353423595</v>
      </c>
      <c r="K119" s="6"/>
      <c r="L119" s="8">
        <f t="shared" ref="L119:L182" si="22">L$40/(1+L$41*EXP(-L$42*$G119))</f>
        <v>3632.7159384395295</v>
      </c>
      <c r="M119" s="8">
        <f t="shared" si="15"/>
        <v>21.874844201997803</v>
      </c>
      <c r="N119" s="6"/>
      <c r="O119" s="8">
        <f t="shared" ref="O119:O182" si="23">O$40/(1+O$41*EXP(-O$42*$G119))</f>
        <v>6919.5958080720511</v>
      </c>
      <c r="P119" s="8">
        <f t="shared" si="16"/>
        <v>88.491826795288034</v>
      </c>
    </row>
    <row r="120" spans="1:16" x14ac:dyDescent="0.4">
      <c r="A120" s="7">
        <f t="shared" ref="A120:A183" si="24">A119+1</f>
        <v>44066</v>
      </c>
      <c r="B120" s="6"/>
      <c r="C120" s="6"/>
      <c r="D120" s="8">
        <f t="shared" si="20"/>
        <v>2459.9133826961061</v>
      </c>
      <c r="E120" s="8">
        <f t="shared" si="18"/>
        <v>3651.8709381591698</v>
      </c>
      <c r="F120" s="8">
        <f t="shared" si="21"/>
        <v>6998.2430020744396</v>
      </c>
      <c r="G120" s="9">
        <f t="shared" si="17"/>
        <v>67</v>
      </c>
      <c r="H120" s="6"/>
      <c r="I120" s="8">
        <f t="shared" si="19"/>
        <v>2459.9133826961061</v>
      </c>
      <c r="J120" s="8">
        <f t="shared" ref="J120:J183" si="25">I120-I119</f>
        <v>9.0591399932027343</v>
      </c>
      <c r="K120" s="6"/>
      <c r="L120" s="8">
        <f t="shared" si="22"/>
        <v>3651.8709381591698</v>
      </c>
      <c r="M120" s="8">
        <f t="shared" ref="M120:M183" si="26">L120-L119</f>
        <v>19.154999719640273</v>
      </c>
      <c r="N120" s="6"/>
      <c r="O120" s="8">
        <f t="shared" si="23"/>
        <v>6998.2430020744396</v>
      </c>
      <c r="P120" s="8">
        <f t="shared" ref="P120:P183" si="27">O120-O119</f>
        <v>78.64719400238846</v>
      </c>
    </row>
    <row r="121" spans="1:16" x14ac:dyDescent="0.4">
      <c r="A121" s="7">
        <f t="shared" si="24"/>
        <v>44067</v>
      </c>
      <c r="B121" s="6"/>
      <c r="C121" s="6"/>
      <c r="D121" s="8">
        <f t="shared" si="20"/>
        <v>2467.8167111256926</v>
      </c>
      <c r="E121" s="8">
        <f t="shared" si="18"/>
        <v>3668.6197323305128</v>
      </c>
      <c r="F121" s="8">
        <f t="shared" si="21"/>
        <v>7067.9340416204705</v>
      </c>
      <c r="G121" s="9">
        <f t="shared" si="17"/>
        <v>68</v>
      </c>
      <c r="H121" s="6"/>
      <c r="I121" s="8">
        <f t="shared" si="19"/>
        <v>2467.8167111256926</v>
      </c>
      <c r="J121" s="8">
        <f t="shared" si="25"/>
        <v>7.9033284295865087</v>
      </c>
      <c r="K121" s="6"/>
      <c r="L121" s="8">
        <f t="shared" si="22"/>
        <v>3668.6197323305128</v>
      </c>
      <c r="M121" s="8">
        <f t="shared" si="26"/>
        <v>16.748794171342979</v>
      </c>
      <c r="N121" s="6"/>
      <c r="O121" s="8">
        <f t="shared" si="23"/>
        <v>7067.9340416204705</v>
      </c>
      <c r="P121" s="8">
        <f t="shared" si="27"/>
        <v>69.691039546030879</v>
      </c>
    </row>
    <row r="122" spans="1:16" x14ac:dyDescent="0.4">
      <c r="A122" s="7">
        <f t="shared" si="24"/>
        <v>44068</v>
      </c>
      <c r="B122" s="6"/>
      <c r="C122" s="6"/>
      <c r="D122" s="8">
        <f t="shared" si="20"/>
        <v>2474.7054762200028</v>
      </c>
      <c r="E122" s="8">
        <f t="shared" si="18"/>
        <v>3683.2458468635891</v>
      </c>
      <c r="F122" s="8">
        <f t="shared" si="21"/>
        <v>7129.5269323714092</v>
      </c>
      <c r="G122" s="9">
        <f t="shared" si="17"/>
        <v>69</v>
      </c>
      <c r="H122" s="6"/>
      <c r="I122" s="8">
        <f t="shared" si="19"/>
        <v>2474.7054762200028</v>
      </c>
      <c r="J122" s="8">
        <f t="shared" si="25"/>
        <v>6.8887650943102017</v>
      </c>
      <c r="K122" s="6"/>
      <c r="L122" s="8">
        <f t="shared" si="22"/>
        <v>3683.2458468635891</v>
      </c>
      <c r="M122" s="8">
        <f t="shared" si="26"/>
        <v>14.626114533076361</v>
      </c>
      <c r="N122" s="6"/>
      <c r="O122" s="8">
        <f t="shared" si="23"/>
        <v>7129.5269323714092</v>
      </c>
      <c r="P122" s="8">
        <f t="shared" si="27"/>
        <v>61.59289075093875</v>
      </c>
    </row>
    <row r="123" spans="1:16" x14ac:dyDescent="0.4">
      <c r="A123" s="7">
        <f t="shared" si="24"/>
        <v>44069</v>
      </c>
      <c r="B123" s="6"/>
      <c r="C123" s="6"/>
      <c r="D123" s="8">
        <f t="shared" si="20"/>
        <v>2480.7052002367227</v>
      </c>
      <c r="E123" s="8">
        <f t="shared" si="18"/>
        <v>3696.0040304037502</v>
      </c>
      <c r="F123" s="8">
        <f t="shared" si="21"/>
        <v>7183.8365180036653</v>
      </c>
      <c r="G123" s="9">
        <f t="shared" si="17"/>
        <v>70</v>
      </c>
      <c r="H123" s="6"/>
      <c r="I123" s="8">
        <f t="shared" si="19"/>
        <v>2480.7052002367227</v>
      </c>
      <c r="J123" s="8">
        <f t="shared" si="25"/>
        <v>5.9997240167199379</v>
      </c>
      <c r="K123" s="6"/>
      <c r="L123" s="8">
        <f t="shared" si="22"/>
        <v>3696.0040304037502</v>
      </c>
      <c r="M123" s="8">
        <f t="shared" si="26"/>
        <v>12.758183540161099</v>
      </c>
      <c r="N123" s="6"/>
      <c r="O123" s="8">
        <f t="shared" si="23"/>
        <v>7183.8365180036653</v>
      </c>
      <c r="P123" s="8">
        <f t="shared" si="27"/>
        <v>54.30958563225613</v>
      </c>
    </row>
    <row r="124" spans="1:16" x14ac:dyDescent="0.4">
      <c r="A124" s="7">
        <f t="shared" si="24"/>
        <v>44070</v>
      </c>
      <c r="B124" s="6"/>
      <c r="C124" s="6"/>
      <c r="D124" s="8">
        <f t="shared" si="20"/>
        <v>2485.9270428099667</v>
      </c>
      <c r="E124" s="8">
        <f t="shared" si="18"/>
        <v>3707.1219915711513</v>
      </c>
      <c r="F124" s="8">
        <f t="shared" si="21"/>
        <v>7231.6261505402144</v>
      </c>
      <c r="G124" s="9">
        <f t="shared" si="17"/>
        <v>71</v>
      </c>
      <c r="H124" s="6"/>
      <c r="I124" s="8">
        <f t="shared" si="19"/>
        <v>2485.9270428099667</v>
      </c>
      <c r="J124" s="8">
        <f t="shared" si="25"/>
        <v>5.2218425732439755</v>
      </c>
      <c r="K124" s="6"/>
      <c r="L124" s="8">
        <f t="shared" si="22"/>
        <v>3707.1219915711513</v>
      </c>
      <c r="M124" s="8">
        <f t="shared" si="26"/>
        <v>11.117961167401063</v>
      </c>
      <c r="N124" s="6"/>
      <c r="O124" s="8">
        <f t="shared" si="23"/>
        <v>7231.6261505402144</v>
      </c>
      <c r="P124" s="8">
        <f t="shared" si="27"/>
        <v>47.789632536549107</v>
      </c>
    </row>
    <row r="125" spans="1:16" x14ac:dyDescent="0.4">
      <c r="A125" s="7">
        <f t="shared" si="24"/>
        <v>44071</v>
      </c>
      <c r="B125" s="6"/>
      <c r="C125" s="6"/>
      <c r="D125" s="8">
        <f t="shared" si="20"/>
        <v>2490.4691504894663</v>
      </c>
      <c r="E125" s="8">
        <f t="shared" si="18"/>
        <v>3716.8023697330414</v>
      </c>
      <c r="F125" s="8">
        <f t="shared" si="21"/>
        <v>7273.6028982358612</v>
      </c>
      <c r="G125" s="9">
        <f t="shared" si="17"/>
        <v>72</v>
      </c>
      <c r="H125" s="6"/>
      <c r="I125" s="8">
        <f t="shared" si="19"/>
        <v>2490.4691504894663</v>
      </c>
      <c r="J125" s="8">
        <f t="shared" si="25"/>
        <v>4.5421076794996225</v>
      </c>
      <c r="K125" s="6"/>
      <c r="L125" s="8">
        <f t="shared" si="22"/>
        <v>3716.8023697330414</v>
      </c>
      <c r="M125" s="8">
        <f t="shared" si="26"/>
        <v>9.6803781618900757</v>
      </c>
      <c r="N125" s="6"/>
      <c r="O125" s="8">
        <f t="shared" si="23"/>
        <v>7273.6028982358612</v>
      </c>
      <c r="P125" s="8">
        <f t="shared" si="27"/>
        <v>41.976747695646736</v>
      </c>
    </row>
    <row r="126" spans="1:16" x14ac:dyDescent="0.4">
      <c r="A126" s="7">
        <f t="shared" si="24"/>
        <v>44072</v>
      </c>
      <c r="B126" s="6"/>
      <c r="C126" s="6"/>
      <c r="D126" s="8">
        <f t="shared" si="20"/>
        <v>2494.4179575366938</v>
      </c>
      <c r="E126" s="8">
        <f t="shared" si="18"/>
        <v>3725.2248125239885</v>
      </c>
      <c r="F126" s="8">
        <f t="shared" si="21"/>
        <v>7310.4155271371965</v>
      </c>
      <c r="G126" s="9">
        <f t="shared" si="17"/>
        <v>73</v>
      </c>
      <c r="H126" s="6"/>
      <c r="I126" s="8">
        <f t="shared" si="19"/>
        <v>2494.4179575366938</v>
      </c>
      <c r="J126" s="8">
        <f t="shared" si="25"/>
        <v>3.9488070472275467</v>
      </c>
      <c r="K126" s="6"/>
      <c r="L126" s="8">
        <f t="shared" si="22"/>
        <v>3725.2248125239885</v>
      </c>
      <c r="M126" s="8">
        <f t="shared" si="26"/>
        <v>8.422442790947116</v>
      </c>
      <c r="N126" s="6"/>
      <c r="O126" s="8">
        <f t="shared" si="23"/>
        <v>7310.4155271371965</v>
      </c>
      <c r="P126" s="8">
        <f t="shared" si="27"/>
        <v>36.812628901335302</v>
      </c>
    </row>
    <row r="127" spans="1:16" x14ac:dyDescent="0.4">
      <c r="A127" s="7">
        <f t="shared" si="24"/>
        <v>44073</v>
      </c>
      <c r="B127" s="6"/>
      <c r="C127" s="6"/>
      <c r="D127" s="8">
        <f t="shared" si="20"/>
        <v>2497.8494151707951</v>
      </c>
      <c r="E127" s="8">
        <f t="shared" si="18"/>
        <v>3732.5480673565035</v>
      </c>
      <c r="F127" s="8">
        <f t="shared" si="21"/>
        <v>7342.6545814062638</v>
      </c>
      <c r="G127" s="9">
        <f t="shared" si="17"/>
        <v>74</v>
      </c>
      <c r="H127" s="6"/>
      <c r="I127" s="8">
        <f t="shared" si="19"/>
        <v>2497.8494151707951</v>
      </c>
      <c r="J127" s="8">
        <f t="shared" si="25"/>
        <v>3.4314576341012071</v>
      </c>
      <c r="K127" s="6"/>
      <c r="L127" s="8">
        <f t="shared" si="22"/>
        <v>3732.5480673565035</v>
      </c>
      <c r="M127" s="8">
        <f t="shared" si="26"/>
        <v>7.3232548325149764</v>
      </c>
      <c r="N127" s="6"/>
      <c r="O127" s="8">
        <f t="shared" si="23"/>
        <v>7342.6545814062638</v>
      </c>
      <c r="P127" s="8">
        <f t="shared" si="27"/>
        <v>32.23905426906731</v>
      </c>
    </row>
    <row r="128" spans="1:16" x14ac:dyDescent="0.4">
      <c r="A128" s="7">
        <f t="shared" si="24"/>
        <v>44074</v>
      </c>
      <c r="B128" s="6"/>
      <c r="C128" s="6"/>
      <c r="D128" s="8">
        <f t="shared" si="20"/>
        <v>2500.8301356586067</v>
      </c>
      <c r="E128" s="8">
        <f t="shared" si="18"/>
        <v>3738.9120215234821</v>
      </c>
      <c r="F128" s="8">
        <f t="shared" si="21"/>
        <v>7370.8539891847686</v>
      </c>
      <c r="G128" s="9">
        <f t="shared" si="17"/>
        <v>75</v>
      </c>
      <c r="H128" s="6"/>
      <c r="I128" s="8">
        <f t="shared" si="19"/>
        <v>2500.8301356586067</v>
      </c>
      <c r="J128" s="8">
        <f t="shared" si="25"/>
        <v>2.9807204878115954</v>
      </c>
      <c r="K128" s="6"/>
      <c r="L128" s="8">
        <f t="shared" si="22"/>
        <v>3738.9120215234821</v>
      </c>
      <c r="M128" s="8">
        <f t="shared" si="26"/>
        <v>6.3639541669786013</v>
      </c>
      <c r="N128" s="6"/>
      <c r="O128" s="8">
        <f t="shared" si="23"/>
        <v>7370.8539891847686</v>
      </c>
      <c r="P128" s="8">
        <f t="shared" si="27"/>
        <v>28.199407778504792</v>
      </c>
    </row>
    <row r="129" spans="1:16" x14ac:dyDescent="0.4">
      <c r="A129" s="7">
        <f t="shared" si="24"/>
        <v>44075</v>
      </c>
      <c r="B129" s="6"/>
      <c r="C129" s="6"/>
      <c r="D129" s="8">
        <f t="shared" si="20"/>
        <v>2503.4184444591697</v>
      </c>
      <c r="E129" s="8">
        <f t="shared" si="18"/>
        <v>3744.4396469543435</v>
      </c>
      <c r="F129" s="8">
        <f t="shared" si="21"/>
        <v>7395.4937229825464</v>
      </c>
      <c r="G129" s="9">
        <f t="shared" si="17"/>
        <v>76</v>
      </c>
      <c r="H129" s="6"/>
      <c r="I129" s="8">
        <f t="shared" si="19"/>
        <v>2503.4184444591697</v>
      </c>
      <c r="J129" s="8">
        <f t="shared" si="25"/>
        <v>2.588308800563027</v>
      </c>
      <c r="K129" s="6"/>
      <c r="L129" s="8">
        <f t="shared" si="22"/>
        <v>3744.4396469543435</v>
      </c>
      <c r="M129" s="8">
        <f t="shared" si="26"/>
        <v>5.5276254308614625</v>
      </c>
      <c r="N129" s="6"/>
      <c r="O129" s="8">
        <f t="shared" si="23"/>
        <v>7395.4937229825464</v>
      </c>
      <c r="P129" s="8">
        <f t="shared" si="27"/>
        <v>24.639733797777808</v>
      </c>
    </row>
    <row r="130" spans="1:16" x14ac:dyDescent="0.4">
      <c r="A130" s="7">
        <f t="shared" si="24"/>
        <v>44076</v>
      </c>
      <c r="B130" s="6"/>
      <c r="C130" s="6"/>
      <c r="D130" s="8">
        <f t="shared" si="20"/>
        <v>2505.6653385492396</v>
      </c>
      <c r="E130" s="8">
        <f t="shared" si="18"/>
        <v>3749.2388221322663</v>
      </c>
      <c r="F130" s="8">
        <f t="shared" si="21"/>
        <v>7417.003138797626</v>
      </c>
      <c r="G130" s="9">
        <f t="shared" si="17"/>
        <v>77</v>
      </c>
      <c r="H130" s="6"/>
      <c r="I130" s="8">
        <f t="shared" si="19"/>
        <v>2505.6653385492396</v>
      </c>
      <c r="J130" s="8">
        <f t="shared" si="25"/>
        <v>2.2468940900698726</v>
      </c>
      <c r="K130" s="6"/>
      <c r="L130" s="8">
        <f t="shared" si="22"/>
        <v>3749.2388221322663</v>
      </c>
      <c r="M130" s="8">
        <f t="shared" si="26"/>
        <v>4.7991751779227343</v>
      </c>
      <c r="N130" s="6"/>
      <c r="O130" s="8">
        <f t="shared" si="23"/>
        <v>7417.003138797626</v>
      </c>
      <c r="P130" s="8">
        <f t="shared" si="27"/>
        <v>21.509415815079592</v>
      </c>
    </row>
    <row r="131" spans="1:16" x14ac:dyDescent="0.4">
      <c r="A131" s="7">
        <f t="shared" si="24"/>
        <v>44077</v>
      </c>
      <c r="B131" s="6"/>
      <c r="C131" s="6"/>
      <c r="D131" s="8">
        <f t="shared" si="20"/>
        <v>2507.6153524893612</v>
      </c>
      <c r="E131" s="8">
        <f t="shared" si="18"/>
        <v>3753.4040159899027</v>
      </c>
      <c r="F131" s="8">
        <f t="shared" si="21"/>
        <v>7435.7647024147</v>
      </c>
      <c r="G131" s="9">
        <f t="shared" si="17"/>
        <v>78</v>
      </c>
      <c r="H131" s="6"/>
      <c r="I131" s="8">
        <f t="shared" si="19"/>
        <v>2507.6153524893612</v>
      </c>
      <c r="J131" s="8">
        <f t="shared" si="25"/>
        <v>1.9500139401216074</v>
      </c>
      <c r="K131" s="6"/>
      <c r="L131" s="8">
        <f t="shared" si="22"/>
        <v>3753.4040159899027</v>
      </c>
      <c r="M131" s="8">
        <f t="shared" si="26"/>
        <v>4.1651938576364955</v>
      </c>
      <c r="N131" s="6"/>
      <c r="O131" s="8">
        <f t="shared" si="23"/>
        <v>7435.7647024147</v>
      </c>
      <c r="P131" s="8">
        <f t="shared" si="27"/>
        <v>18.761563617073989</v>
      </c>
    </row>
    <row r="132" spans="1:16" x14ac:dyDescent="0.4">
      <c r="A132" s="7">
        <f t="shared" si="24"/>
        <v>44078</v>
      </c>
      <c r="B132" s="6"/>
      <c r="C132" s="6"/>
      <c r="D132" s="8">
        <f t="shared" si="20"/>
        <v>2509.3073360872518</v>
      </c>
      <c r="E132" s="8">
        <f t="shared" si="18"/>
        <v>3757.0178275849812</v>
      </c>
      <c r="F132" s="8">
        <f t="shared" si="21"/>
        <v>7452.1178830167955</v>
      </c>
      <c r="G132" s="9">
        <f t="shared" si="17"/>
        <v>79</v>
      </c>
      <c r="H132" s="6"/>
      <c r="I132" s="8">
        <f t="shared" si="19"/>
        <v>2509.3073360872518</v>
      </c>
      <c r="J132" s="8">
        <f t="shared" si="25"/>
        <v>1.6919835978906121</v>
      </c>
      <c r="K132" s="6"/>
      <c r="L132" s="8">
        <f t="shared" si="22"/>
        <v>3757.0178275849812</v>
      </c>
      <c r="M132" s="8">
        <f t="shared" si="26"/>
        <v>3.6138115950784595</v>
      </c>
      <c r="N132" s="6"/>
      <c r="O132" s="8">
        <f t="shared" si="23"/>
        <v>7452.1178830167955</v>
      </c>
      <c r="P132" s="8">
        <f t="shared" si="27"/>
        <v>16.353180602095563</v>
      </c>
    </row>
    <row r="133" spans="1:16" x14ac:dyDescent="0.4">
      <c r="A133" s="7">
        <f t="shared" si="24"/>
        <v>44079</v>
      </c>
      <c r="B133" s="6"/>
      <c r="C133" s="6"/>
      <c r="D133" s="8">
        <f t="shared" si="20"/>
        <v>2510.7751489585785</v>
      </c>
      <c r="E133" s="8">
        <f t="shared" si="18"/>
        <v>3760.152381723412</v>
      </c>
      <c r="F133" s="8">
        <f t="shared" si="21"/>
        <v>7466.3630533839005</v>
      </c>
      <c r="G133" s="9">
        <f t="shared" si="17"/>
        <v>80</v>
      </c>
      <c r="H133" s="6"/>
      <c r="I133" s="8">
        <f t="shared" si="19"/>
        <v>2510.7751489585785</v>
      </c>
      <c r="J133" s="8">
        <f t="shared" si="25"/>
        <v>1.4678128713267142</v>
      </c>
      <c r="K133" s="6"/>
      <c r="L133" s="8">
        <f t="shared" si="22"/>
        <v>3760.152381723412</v>
      </c>
      <c r="M133" s="8">
        <f t="shared" si="26"/>
        <v>3.134554138430758</v>
      </c>
      <c r="N133" s="6"/>
      <c r="O133" s="8">
        <f t="shared" si="23"/>
        <v>7466.3630533839005</v>
      </c>
      <c r="P133" s="8">
        <f t="shared" si="27"/>
        <v>14.245170367104947</v>
      </c>
    </row>
    <row r="134" spans="1:16" x14ac:dyDescent="0.4">
      <c r="A134" s="7">
        <f t="shared" si="24"/>
        <v>44080</v>
      </c>
      <c r="B134" s="6"/>
      <c r="C134" s="6"/>
      <c r="D134" s="8">
        <f t="shared" si="20"/>
        <v>2512.0482780991929</v>
      </c>
      <c r="E134" s="8">
        <f t="shared" si="18"/>
        <v>3762.8705850434408</v>
      </c>
      <c r="F134" s="8">
        <f t="shared" si="21"/>
        <v>7478.7652834667033</v>
      </c>
      <c r="G134" s="9">
        <f t="shared" si="17"/>
        <v>81</v>
      </c>
      <c r="H134" s="6"/>
      <c r="I134" s="8">
        <f t="shared" si="19"/>
        <v>2512.0482780991929</v>
      </c>
      <c r="J134" s="8">
        <f t="shared" si="25"/>
        <v>1.273129140614401</v>
      </c>
      <c r="K134" s="6"/>
      <c r="L134" s="8">
        <f t="shared" si="22"/>
        <v>3762.8705850434408</v>
      </c>
      <c r="M134" s="8">
        <f t="shared" si="26"/>
        <v>2.718203320028806</v>
      </c>
      <c r="N134" s="6"/>
      <c r="O134" s="8">
        <f t="shared" si="23"/>
        <v>7478.7652834667033</v>
      </c>
      <c r="P134" s="8">
        <f t="shared" si="27"/>
        <v>12.402230082802816</v>
      </c>
    </row>
    <row r="135" spans="1:16" x14ac:dyDescent="0.4">
      <c r="A135" s="7">
        <f t="shared" si="24"/>
        <v>44081</v>
      </c>
      <c r="B135" s="6"/>
      <c r="C135" s="6"/>
      <c r="D135" s="8">
        <f t="shared" si="20"/>
        <v>2513.1523849429873</v>
      </c>
      <c r="E135" s="8">
        <f t="shared" si="18"/>
        <v>3765.2272498902098</v>
      </c>
      <c r="F135" s="8">
        <f t="shared" si="21"/>
        <v>7489.5579514019328</v>
      </c>
      <c r="G135" s="9">
        <f t="shared" si="17"/>
        <v>82</v>
      </c>
      <c r="H135" s="6"/>
      <c r="I135" s="8">
        <f t="shared" si="19"/>
        <v>2513.1523849429873</v>
      </c>
      <c r="J135" s="8">
        <f t="shared" si="25"/>
        <v>1.1041068437943977</v>
      </c>
      <c r="K135" s="6"/>
      <c r="L135" s="8">
        <f t="shared" si="22"/>
        <v>3765.2272498902098</v>
      </c>
      <c r="M135" s="8">
        <f t="shared" si="26"/>
        <v>2.3566648467690356</v>
      </c>
      <c r="N135" s="6"/>
      <c r="O135" s="8">
        <f t="shared" si="23"/>
        <v>7489.5579514019328</v>
      </c>
      <c r="P135" s="8">
        <f t="shared" si="27"/>
        <v>10.792667935229474</v>
      </c>
    </row>
    <row r="136" spans="1:16" x14ac:dyDescent="0.4">
      <c r="A136" s="7">
        <f t="shared" si="24"/>
        <v>44082</v>
      </c>
      <c r="B136" s="6"/>
      <c r="C136" s="6"/>
      <c r="D136" s="8">
        <f t="shared" si="20"/>
        <v>2514.1097884208834</v>
      </c>
      <c r="E136" s="8">
        <f t="shared" si="18"/>
        <v>3767.2700949891605</v>
      </c>
      <c r="F136" s="8">
        <f t="shared" si="21"/>
        <v>7498.9461246290393</v>
      </c>
      <c r="G136" s="9">
        <f t="shared" si="17"/>
        <v>83</v>
      </c>
      <c r="H136" s="6"/>
      <c r="I136" s="8">
        <f t="shared" si="19"/>
        <v>2514.1097884208834</v>
      </c>
      <c r="J136" s="8">
        <f t="shared" si="25"/>
        <v>0.95740347789615043</v>
      </c>
      <c r="K136" s="6"/>
      <c r="L136" s="8">
        <f t="shared" si="22"/>
        <v>3767.2700949891605</v>
      </c>
      <c r="M136" s="8">
        <f t="shared" si="26"/>
        <v>2.0428450989506928</v>
      </c>
      <c r="N136" s="6"/>
      <c r="O136" s="8">
        <f t="shared" si="23"/>
        <v>7498.9461246290393</v>
      </c>
      <c r="P136" s="8">
        <f t="shared" si="27"/>
        <v>9.388173227106563</v>
      </c>
    </row>
    <row r="137" spans="1:16" x14ac:dyDescent="0.4">
      <c r="A137" s="7">
        <f t="shared" si="24"/>
        <v>44083</v>
      </c>
      <c r="B137" s="6"/>
      <c r="C137" s="6"/>
      <c r="D137" s="8">
        <f t="shared" si="20"/>
        <v>2514.9398903613283</v>
      </c>
      <c r="E137" s="8">
        <f t="shared" si="18"/>
        <v>3769.0406327787236</v>
      </c>
      <c r="F137" s="8">
        <f t="shared" si="21"/>
        <v>7507.1096852017454</v>
      </c>
      <c r="G137" s="9">
        <f t="shared" si="17"/>
        <v>84</v>
      </c>
      <c r="H137" s="6"/>
      <c r="I137" s="8">
        <f t="shared" si="19"/>
        <v>2514.9398903613283</v>
      </c>
      <c r="J137" s="8">
        <f t="shared" si="25"/>
        <v>0.83010194044481977</v>
      </c>
      <c r="K137" s="6"/>
      <c r="L137" s="8">
        <f t="shared" si="22"/>
        <v>3769.0406327787236</v>
      </c>
      <c r="M137" s="8">
        <f t="shared" si="26"/>
        <v>1.77053778956315</v>
      </c>
      <c r="N137" s="6"/>
      <c r="O137" s="8">
        <f t="shared" si="23"/>
        <v>7507.1096852017454</v>
      </c>
      <c r="P137" s="8">
        <f t="shared" si="27"/>
        <v>8.1635605727060465</v>
      </c>
    </row>
    <row r="138" spans="1:16" x14ac:dyDescent="0.4">
      <c r="A138" s="7">
        <f t="shared" si="24"/>
        <v>44084</v>
      </c>
      <c r="B138" s="6"/>
      <c r="C138" s="6"/>
      <c r="D138" s="8">
        <f t="shared" si="20"/>
        <v>2515.6595492575188</v>
      </c>
      <c r="E138" s="8">
        <f t="shared" si="18"/>
        <v>3770.5749535273226</v>
      </c>
      <c r="F138" s="8">
        <f t="shared" si="21"/>
        <v>7514.206189059898</v>
      </c>
      <c r="G138" s="9">
        <f t="shared" si="17"/>
        <v>85</v>
      </c>
      <c r="H138" s="6"/>
      <c r="I138" s="8">
        <f t="shared" si="19"/>
        <v>2515.6595492575188</v>
      </c>
      <c r="J138" s="8">
        <f t="shared" si="25"/>
        <v>0.71965889619059453</v>
      </c>
      <c r="K138" s="6"/>
      <c r="L138" s="8">
        <f t="shared" si="22"/>
        <v>3770.5749535273226</v>
      </c>
      <c r="M138" s="8">
        <f t="shared" si="26"/>
        <v>1.5343207485989296</v>
      </c>
      <c r="N138" s="6"/>
      <c r="O138" s="8">
        <f t="shared" si="23"/>
        <v>7514.206189059898</v>
      </c>
      <c r="P138" s="8">
        <f t="shared" si="27"/>
        <v>7.0965038581525732</v>
      </c>
    </row>
    <row r="139" spans="1:16" x14ac:dyDescent="0.4">
      <c r="A139" s="7">
        <f t="shared" si="24"/>
        <v>44085</v>
      </c>
      <c r="B139" s="6"/>
      <c r="C139" s="6"/>
      <c r="D139" s="8">
        <f t="shared" si="20"/>
        <v>2516.2834080274238</v>
      </c>
      <c r="E139" s="8">
        <f t="shared" si="18"/>
        <v>3771.9044162196396</v>
      </c>
      <c r="F139" s="8">
        <f t="shared" si="21"/>
        <v>7520.3734601567703</v>
      </c>
      <c r="G139" s="9">
        <f t="shared" si="17"/>
        <v>86</v>
      </c>
      <c r="H139" s="6"/>
      <c r="I139" s="8">
        <f t="shared" si="19"/>
        <v>2516.2834080274238</v>
      </c>
      <c r="J139" s="8">
        <f t="shared" si="25"/>
        <v>0.62385876990492761</v>
      </c>
      <c r="K139" s="6"/>
      <c r="L139" s="8">
        <f t="shared" si="22"/>
        <v>3771.9044162196396</v>
      </c>
      <c r="M139" s="8">
        <f t="shared" si="26"/>
        <v>1.3294626923170654</v>
      </c>
      <c r="N139" s="6"/>
      <c r="O139" s="8">
        <f t="shared" si="23"/>
        <v>7520.3734601567703</v>
      </c>
      <c r="P139" s="8">
        <f t="shared" si="27"/>
        <v>6.167271096872355</v>
      </c>
    </row>
    <row r="140" spans="1:16" x14ac:dyDescent="0.4">
      <c r="A140" s="7">
        <f t="shared" si="24"/>
        <v>44086</v>
      </c>
      <c r="B140" s="6"/>
      <c r="C140" s="6"/>
      <c r="D140" s="8">
        <f t="shared" si="20"/>
        <v>2516.8241809499573</v>
      </c>
      <c r="E140" s="8">
        <f t="shared" si="18"/>
        <v>3773.0562557893418</v>
      </c>
      <c r="F140" s="8">
        <f t="shared" si="21"/>
        <v>7525.7319279536441</v>
      </c>
      <c r="G140" s="9">
        <f t="shared" si="17"/>
        <v>87</v>
      </c>
      <c r="H140" s="6"/>
      <c r="I140" s="8">
        <f t="shared" si="19"/>
        <v>2516.8241809499573</v>
      </c>
      <c r="J140" s="8">
        <f t="shared" si="25"/>
        <v>0.54077292253350606</v>
      </c>
      <c r="K140" s="6"/>
      <c r="L140" s="8">
        <f t="shared" si="22"/>
        <v>3773.0562557893418</v>
      </c>
      <c r="M140" s="8">
        <f t="shared" si="26"/>
        <v>1.1518395697021333</v>
      </c>
      <c r="N140" s="6"/>
      <c r="O140" s="8">
        <f t="shared" si="23"/>
        <v>7525.7319279536441</v>
      </c>
      <c r="P140" s="8">
        <f t="shared" si="27"/>
        <v>5.3584677968738106</v>
      </c>
    </row>
    <row r="141" spans="1:16" x14ac:dyDescent="0.4">
      <c r="A141" s="7">
        <f t="shared" si="24"/>
        <v>44087</v>
      </c>
      <c r="B141" s="6"/>
      <c r="C141" s="6"/>
      <c r="D141" s="8">
        <f t="shared" si="20"/>
        <v>2517.2929045028955</v>
      </c>
      <c r="E141" s="8">
        <f t="shared" si="18"/>
        <v>3774.0541157013176</v>
      </c>
      <c r="F141" s="8">
        <f t="shared" si="21"/>
        <v>7530.386721742304</v>
      </c>
      <c r="G141" s="9">
        <f t="shared" si="17"/>
        <v>88</v>
      </c>
      <c r="H141" s="6"/>
      <c r="I141" s="8">
        <f t="shared" si="19"/>
        <v>2517.2929045028955</v>
      </c>
      <c r="J141" s="8">
        <f t="shared" si="25"/>
        <v>0.46872355293817236</v>
      </c>
      <c r="K141" s="6"/>
      <c r="L141" s="8">
        <f t="shared" si="22"/>
        <v>3774.0541157013176</v>
      </c>
      <c r="M141" s="8">
        <f t="shared" si="26"/>
        <v>0.99785991197586554</v>
      </c>
      <c r="N141" s="6"/>
      <c r="O141" s="8">
        <f t="shared" si="23"/>
        <v>7530.386721742304</v>
      </c>
      <c r="P141" s="8">
        <f t="shared" si="27"/>
        <v>4.6547937886598447</v>
      </c>
    </row>
    <row r="142" spans="1:16" x14ac:dyDescent="0.4">
      <c r="A142" s="7">
        <f t="shared" si="24"/>
        <v>44088</v>
      </c>
      <c r="B142" s="6"/>
      <c r="C142" s="6"/>
      <c r="D142" s="8">
        <f t="shared" si="20"/>
        <v>2517.699156374842</v>
      </c>
      <c r="E142" s="8">
        <f t="shared" si="18"/>
        <v>3774.9185142194406</v>
      </c>
      <c r="F142" s="8">
        <f t="shared" si="21"/>
        <v>7534.4295382165792</v>
      </c>
      <c r="G142" s="9">
        <f t="shared" si="17"/>
        <v>89</v>
      </c>
      <c r="H142" s="6"/>
      <c r="I142" s="8">
        <f t="shared" si="19"/>
        <v>2517.699156374842</v>
      </c>
      <c r="J142" s="8">
        <f t="shared" si="25"/>
        <v>0.40625187194655155</v>
      </c>
      <c r="K142" s="6"/>
      <c r="L142" s="8">
        <f t="shared" si="22"/>
        <v>3774.9185142194406</v>
      </c>
      <c r="M142" s="8">
        <f t="shared" si="26"/>
        <v>0.86439851812292545</v>
      </c>
      <c r="N142" s="6"/>
      <c r="O142" s="8">
        <f t="shared" si="23"/>
        <v>7534.4295382165792</v>
      </c>
      <c r="P142" s="8">
        <f t="shared" si="27"/>
        <v>4.0428164742752415</v>
      </c>
    </row>
    <row r="143" spans="1:16" x14ac:dyDescent="0.4">
      <c r="A143" s="7">
        <f t="shared" si="24"/>
        <v>44089</v>
      </c>
      <c r="B143" s="6"/>
      <c r="C143" s="6"/>
      <c r="D143" s="8">
        <f t="shared" si="20"/>
        <v>2518.0512464876538</v>
      </c>
      <c r="E143" s="8">
        <f t="shared" si="18"/>
        <v>3775.6672519881381</v>
      </c>
      <c r="F143" s="8">
        <f t="shared" si="21"/>
        <v>7537.9403002225627</v>
      </c>
      <c r="G143" s="9">
        <f t="shared" si="17"/>
        <v>90</v>
      </c>
      <c r="H143" s="6"/>
      <c r="I143" s="8">
        <f t="shared" si="19"/>
        <v>2518.0512464876538</v>
      </c>
      <c r="J143" s="8">
        <f t="shared" si="25"/>
        <v>0.35209011281176572</v>
      </c>
      <c r="K143" s="6"/>
      <c r="L143" s="8">
        <f t="shared" si="22"/>
        <v>3775.6672519881381</v>
      </c>
      <c r="M143" s="8">
        <f t="shared" si="26"/>
        <v>0.74873776869753783</v>
      </c>
      <c r="N143" s="6"/>
      <c r="O143" s="8">
        <f t="shared" si="23"/>
        <v>7537.9403002225627</v>
      </c>
      <c r="P143" s="8">
        <f t="shared" si="27"/>
        <v>3.5107620059834517</v>
      </c>
    </row>
    <row r="144" spans="1:16" x14ac:dyDescent="0.4">
      <c r="A144" s="7">
        <f t="shared" si="24"/>
        <v>44090</v>
      </c>
      <c r="B144" s="6"/>
      <c r="C144" s="6"/>
      <c r="D144" s="8">
        <f t="shared" si="20"/>
        <v>2518.356383455236</v>
      </c>
      <c r="E144" s="8">
        <f t="shared" si="18"/>
        <v>3776.315767843867</v>
      </c>
      <c r="F144" s="8">
        <f t="shared" si="21"/>
        <v>7540.9886250900126</v>
      </c>
      <c r="G144" s="9">
        <f t="shared" si="17"/>
        <v>91</v>
      </c>
      <c r="H144" s="6"/>
      <c r="I144" s="8">
        <f t="shared" si="19"/>
        <v>2518.356383455236</v>
      </c>
      <c r="J144" s="8">
        <f t="shared" si="25"/>
        <v>0.30513696758225706</v>
      </c>
      <c r="K144" s="6"/>
      <c r="L144" s="8">
        <f t="shared" si="22"/>
        <v>3776.315767843867</v>
      </c>
      <c r="M144" s="8">
        <f t="shared" si="26"/>
        <v>0.64851585572887416</v>
      </c>
      <c r="N144" s="6"/>
      <c r="O144" s="8">
        <f t="shared" si="23"/>
        <v>7540.9886250900126</v>
      </c>
      <c r="P144" s="8">
        <f t="shared" si="27"/>
        <v>3.0483248674499919</v>
      </c>
    </row>
    <row r="145" spans="1:16" x14ac:dyDescent="0.4">
      <c r="A145" s="7">
        <f t="shared" si="24"/>
        <v>44091</v>
      </c>
      <c r="B145" s="6"/>
      <c r="C145" s="6"/>
      <c r="D145" s="8">
        <f t="shared" si="20"/>
        <v>2518.6208195240456</v>
      </c>
      <c r="E145" s="8">
        <f t="shared" si="18"/>
        <v>3776.8774490803103</v>
      </c>
      <c r="F145" s="8">
        <f t="shared" si="21"/>
        <v>7543.6351207033376</v>
      </c>
      <c r="G145" s="9">
        <f t="shared" si="17"/>
        <v>92</v>
      </c>
      <c r="H145" s="6"/>
      <c r="I145" s="8">
        <f t="shared" si="19"/>
        <v>2518.6208195240456</v>
      </c>
      <c r="J145" s="8">
        <f t="shared" si="25"/>
        <v>0.26443606880957304</v>
      </c>
      <c r="K145" s="6"/>
      <c r="L145" s="8">
        <f t="shared" si="22"/>
        <v>3776.8774490803103</v>
      </c>
      <c r="M145" s="8">
        <f t="shared" si="26"/>
        <v>0.56168123644329171</v>
      </c>
      <c r="N145" s="6"/>
      <c r="O145" s="8">
        <f t="shared" si="23"/>
        <v>7543.6351207033376</v>
      </c>
      <c r="P145" s="8">
        <f t="shared" si="27"/>
        <v>2.6464956133249871</v>
      </c>
    </row>
    <row r="146" spans="1:16" x14ac:dyDescent="0.4">
      <c r="A146" s="7">
        <f t="shared" si="24"/>
        <v>44092</v>
      </c>
      <c r="B146" s="6"/>
      <c r="C146" s="6"/>
      <c r="D146" s="8">
        <f t="shared" si="20"/>
        <v>2518.8499766920381</v>
      </c>
      <c r="E146" s="8">
        <f t="shared" si="18"/>
        <v>3777.3639017341229</v>
      </c>
      <c r="F146" s="8">
        <f t="shared" si="21"/>
        <v>7545.9325267491822</v>
      </c>
      <c r="G146" s="9">
        <f t="shared" si="17"/>
        <v>93</v>
      </c>
      <c r="H146" s="6"/>
      <c r="I146" s="8">
        <f t="shared" si="19"/>
        <v>2518.8499766920381</v>
      </c>
      <c r="J146" s="8">
        <f t="shared" si="25"/>
        <v>0.2291571679925255</v>
      </c>
      <c r="K146" s="6"/>
      <c r="L146" s="8">
        <f t="shared" si="22"/>
        <v>3777.3639017341229</v>
      </c>
      <c r="M146" s="8">
        <f t="shared" si="26"/>
        <v>0.48645265381264835</v>
      </c>
      <c r="N146" s="6"/>
      <c r="O146" s="8">
        <f t="shared" si="23"/>
        <v>7545.9325267491822</v>
      </c>
      <c r="P146" s="8">
        <f t="shared" si="27"/>
        <v>2.297406045844582</v>
      </c>
    </row>
    <row r="147" spans="1:16" x14ac:dyDescent="0.4">
      <c r="A147" s="7">
        <f t="shared" si="24"/>
        <v>44093</v>
      </c>
      <c r="B147" s="6"/>
      <c r="C147" s="6"/>
      <c r="D147" s="8">
        <f t="shared" si="20"/>
        <v>2519.0485563864336</v>
      </c>
      <c r="E147" s="8">
        <f t="shared" si="18"/>
        <v>3777.7851858456329</v>
      </c>
      <c r="F147" s="8">
        <f t="shared" si="21"/>
        <v>7547.9267175572004</v>
      </c>
      <c r="G147" s="9">
        <f t="shared" si="17"/>
        <v>94</v>
      </c>
      <c r="H147" s="6"/>
      <c r="I147" s="8">
        <f t="shared" si="19"/>
        <v>2519.0485563864336</v>
      </c>
      <c r="J147" s="8">
        <f t="shared" si="25"/>
        <v>0.19857969439544831</v>
      </c>
      <c r="K147" s="6"/>
      <c r="L147" s="8">
        <f t="shared" si="22"/>
        <v>3777.7851858456329</v>
      </c>
      <c r="M147" s="8">
        <f t="shared" si="26"/>
        <v>0.42128411150997636</v>
      </c>
      <c r="N147" s="6"/>
      <c r="O147" s="8">
        <f t="shared" si="23"/>
        <v>7547.9267175572004</v>
      </c>
      <c r="P147" s="8">
        <f t="shared" si="27"/>
        <v>1.9941908080181747</v>
      </c>
    </row>
    <row r="148" spans="1:16" x14ac:dyDescent="0.4">
      <c r="A148" s="7">
        <f t="shared" si="24"/>
        <v>44094</v>
      </c>
      <c r="B148" s="6"/>
      <c r="C148" s="6"/>
      <c r="D148" s="8">
        <f t="shared" si="20"/>
        <v>2519.2206347958381</v>
      </c>
      <c r="E148" s="8">
        <f t="shared" si="18"/>
        <v>3778.150020085578</v>
      </c>
      <c r="F148" s="8">
        <f t="shared" si="21"/>
        <v>7549.6575817607563</v>
      </c>
      <c r="G148" s="9">
        <f t="shared" si="17"/>
        <v>95</v>
      </c>
      <c r="H148" s="6"/>
      <c r="I148" s="8">
        <f t="shared" si="19"/>
        <v>2519.2206347958381</v>
      </c>
      <c r="J148" s="8">
        <f t="shared" si="25"/>
        <v>0.17207840940454844</v>
      </c>
      <c r="K148" s="6"/>
      <c r="L148" s="8">
        <f t="shared" si="22"/>
        <v>3778.150020085578</v>
      </c>
      <c r="M148" s="8">
        <f t="shared" si="26"/>
        <v>0.36483423994513942</v>
      </c>
      <c r="N148" s="6"/>
      <c r="O148" s="8">
        <f t="shared" si="23"/>
        <v>7549.6575817607563</v>
      </c>
      <c r="P148" s="8">
        <f t="shared" si="27"/>
        <v>1.7308642035559387</v>
      </c>
    </row>
    <row r="149" spans="1:16" x14ac:dyDescent="0.4">
      <c r="A149" s="7">
        <f t="shared" si="24"/>
        <v>44095</v>
      </c>
      <c r="B149" s="6"/>
      <c r="C149" s="6"/>
      <c r="D149" s="8">
        <f t="shared" si="20"/>
        <v>2519.3697456972227</v>
      </c>
      <c r="E149" s="8">
        <f t="shared" si="18"/>
        <v>3778.4659596262386</v>
      </c>
      <c r="F149" s="8">
        <f t="shared" si="21"/>
        <v>7551.1597927379471</v>
      </c>
      <c r="G149" s="9">
        <f t="shared" si="17"/>
        <v>96</v>
      </c>
      <c r="H149" s="6"/>
      <c r="I149" s="8">
        <f t="shared" si="19"/>
        <v>2519.3697456972227</v>
      </c>
      <c r="J149" s="8">
        <f t="shared" si="25"/>
        <v>0.14911090138457439</v>
      </c>
      <c r="K149" s="6"/>
      <c r="L149" s="8">
        <f t="shared" si="22"/>
        <v>3778.4659596262386</v>
      </c>
      <c r="M149" s="8">
        <f t="shared" si="26"/>
        <v>0.3159395406605654</v>
      </c>
      <c r="N149" s="6"/>
      <c r="O149" s="8">
        <f t="shared" si="23"/>
        <v>7551.1597927379471</v>
      </c>
      <c r="P149" s="8">
        <f t="shared" si="27"/>
        <v>1.5022109771907708</v>
      </c>
    </row>
    <row r="150" spans="1:16" x14ac:dyDescent="0.4">
      <c r="A150" s="7">
        <f t="shared" si="24"/>
        <v>44096</v>
      </c>
      <c r="B150" s="6"/>
      <c r="C150" s="6"/>
      <c r="D150" s="8">
        <f t="shared" si="20"/>
        <v>2519.4989523912373</v>
      </c>
      <c r="E150" s="8">
        <f t="shared" si="18"/>
        <v>3778.7395506725256</v>
      </c>
      <c r="F150" s="8">
        <f t="shared" si="21"/>
        <v>7552.4634825152998</v>
      </c>
      <c r="G150" s="9">
        <f t="shared" ref="G150:G189" si="28">G149+1</f>
        <v>97</v>
      </c>
      <c r="H150" s="6"/>
      <c r="I150" s="8">
        <f t="shared" si="19"/>
        <v>2519.4989523912373</v>
      </c>
      <c r="J150" s="8">
        <f t="shared" si="25"/>
        <v>0.12920669401455598</v>
      </c>
      <c r="K150" s="6"/>
      <c r="L150" s="8">
        <f t="shared" si="22"/>
        <v>3778.7395506725256</v>
      </c>
      <c r="M150" s="8">
        <f t="shared" si="26"/>
        <v>0.2735910462870379</v>
      </c>
      <c r="N150" s="6"/>
      <c r="O150" s="8">
        <f t="shared" si="23"/>
        <v>7552.4634825152998</v>
      </c>
      <c r="P150" s="8">
        <f t="shared" si="27"/>
        <v>1.3036897773527016</v>
      </c>
    </row>
    <row r="151" spans="1:16" x14ac:dyDescent="0.4">
      <c r="A151" s="7">
        <f t="shared" si="24"/>
        <v>44097</v>
      </c>
      <c r="B151" s="6"/>
      <c r="C151" s="6"/>
      <c r="D151" s="8">
        <f t="shared" si="20"/>
        <v>2519.6109101579027</v>
      </c>
      <c r="E151" s="8">
        <f t="shared" si="18"/>
        <v>3778.976464653631</v>
      </c>
      <c r="F151" s="8">
        <f t="shared" si="21"/>
        <v>7553.5948305704906</v>
      </c>
      <c r="G151" s="9">
        <f t="shared" si="28"/>
        <v>98</v>
      </c>
      <c r="H151" s="6"/>
      <c r="I151" s="8">
        <f t="shared" si="19"/>
        <v>2519.6109101579027</v>
      </c>
      <c r="J151" s="8">
        <f t="shared" si="25"/>
        <v>0.11195776666545498</v>
      </c>
      <c r="K151" s="6"/>
      <c r="L151" s="8">
        <f t="shared" si="22"/>
        <v>3778.976464653631</v>
      </c>
      <c r="M151" s="8">
        <f t="shared" si="26"/>
        <v>0.23691398110531736</v>
      </c>
      <c r="N151" s="6"/>
      <c r="O151" s="8">
        <f t="shared" si="23"/>
        <v>7553.5948305704906</v>
      </c>
      <c r="P151" s="8">
        <f t="shared" si="27"/>
        <v>1.131348055190756</v>
      </c>
    </row>
    <row r="152" spans="1:16" x14ac:dyDescent="0.4">
      <c r="A152" s="7">
        <f t="shared" si="24"/>
        <v>44098</v>
      </c>
      <c r="B152" s="6"/>
      <c r="C152" s="6"/>
      <c r="D152" s="8">
        <f t="shared" si="20"/>
        <v>2519.7079204667625</v>
      </c>
      <c r="E152" s="8">
        <f t="shared" si="18"/>
        <v>3779.1816147058394</v>
      </c>
      <c r="F152" s="8">
        <f t="shared" si="21"/>
        <v>7554.5765777848937</v>
      </c>
      <c r="G152" s="9">
        <f t="shared" si="28"/>
        <v>99</v>
      </c>
      <c r="H152" s="6"/>
      <c r="I152" s="8">
        <f t="shared" si="19"/>
        <v>2519.7079204667625</v>
      </c>
      <c r="J152" s="8">
        <f t="shared" si="25"/>
        <v>9.7010308859807992E-2</v>
      </c>
      <c r="K152" s="6"/>
      <c r="L152" s="8">
        <f t="shared" si="22"/>
        <v>3779.1816147058394</v>
      </c>
      <c r="M152" s="8">
        <f t="shared" si="26"/>
        <v>0.20515005220840976</v>
      </c>
      <c r="N152" s="6"/>
      <c r="O152" s="8">
        <f t="shared" si="23"/>
        <v>7554.5765777848937</v>
      </c>
      <c r="P152" s="8">
        <f t="shared" si="27"/>
        <v>0.98174721440318535</v>
      </c>
    </row>
    <row r="153" spans="1:16" x14ac:dyDescent="0.4">
      <c r="A153" s="7">
        <f t="shared" si="24"/>
        <v>44099</v>
      </c>
      <c r="B153" s="6"/>
      <c r="C153" s="6"/>
      <c r="D153" s="8">
        <f t="shared" si="20"/>
        <v>2519.7919780187226</v>
      </c>
      <c r="E153" s="8">
        <f t="shared" si="18"/>
        <v>3779.3592567486639</v>
      </c>
      <c r="F153" s="8">
        <f t="shared" si="21"/>
        <v>7555.4284746884196</v>
      </c>
      <c r="G153" s="9">
        <f t="shared" si="28"/>
        <v>100</v>
      </c>
      <c r="H153" s="6"/>
      <c r="I153" s="8">
        <f t="shared" si="19"/>
        <v>2519.7919780187226</v>
      </c>
      <c r="J153" s="8">
        <f t="shared" si="25"/>
        <v>8.405755196008613E-2</v>
      </c>
      <c r="K153" s="6"/>
      <c r="L153" s="8">
        <f t="shared" si="22"/>
        <v>3779.3592567486639</v>
      </c>
      <c r="M153" s="8">
        <f t="shared" si="26"/>
        <v>0.17764204282457285</v>
      </c>
      <c r="N153" s="6"/>
      <c r="O153" s="8">
        <f t="shared" si="23"/>
        <v>7555.4284746884196</v>
      </c>
      <c r="P153" s="8">
        <f t="shared" si="27"/>
        <v>0.85189690352581238</v>
      </c>
    </row>
    <row r="154" spans="1:16" x14ac:dyDescent="0.4">
      <c r="A154" s="7">
        <f t="shared" si="24"/>
        <v>44100</v>
      </c>
      <c r="B154" s="6"/>
      <c r="C154" s="6"/>
      <c r="D154" s="8">
        <f t="shared" si="20"/>
        <v>2519.8648115589349</v>
      </c>
      <c r="E154" s="8">
        <f t="shared" si="18"/>
        <v>3779.5130771659597</v>
      </c>
      <c r="F154" s="8">
        <f t="shared" si="21"/>
        <v>7556.1676721171225</v>
      </c>
      <c r="G154" s="9">
        <f t="shared" si="28"/>
        <v>101</v>
      </c>
      <c r="H154" s="6"/>
      <c r="I154" s="8">
        <f t="shared" si="19"/>
        <v>2519.8648115589349</v>
      </c>
      <c r="J154" s="8">
        <f t="shared" si="25"/>
        <v>7.2833540212286607E-2</v>
      </c>
      <c r="K154" s="6"/>
      <c r="L154" s="8">
        <f t="shared" si="22"/>
        <v>3779.5130771659597</v>
      </c>
      <c r="M154" s="8">
        <f t="shared" si="26"/>
        <v>0.15382041729571938</v>
      </c>
      <c r="N154" s="6"/>
      <c r="O154" s="8">
        <f t="shared" si="23"/>
        <v>7556.1676721171225</v>
      </c>
      <c r="P154" s="8">
        <f t="shared" si="27"/>
        <v>0.73919742870293703</v>
      </c>
    </row>
    <row r="155" spans="1:16" x14ac:dyDescent="0.4">
      <c r="A155" s="7">
        <f t="shared" si="24"/>
        <v>44101</v>
      </c>
      <c r="B155" s="6"/>
      <c r="C155" s="6"/>
      <c r="D155" s="8">
        <f t="shared" si="20"/>
        <v>2519.9279192791073</v>
      </c>
      <c r="E155" s="8">
        <f t="shared" si="18"/>
        <v>3779.6462688476458</v>
      </c>
      <c r="F155" s="8">
        <f t="shared" si="21"/>
        <v>7556.8090614713374</v>
      </c>
      <c r="G155" s="9">
        <f t="shared" si="28"/>
        <v>102</v>
      </c>
      <c r="H155" s="6"/>
      <c r="I155" s="8">
        <f t="shared" si="19"/>
        <v>2519.9279192791073</v>
      </c>
      <c r="J155" s="8">
        <f t="shared" si="25"/>
        <v>6.3107720172411064E-2</v>
      </c>
      <c r="K155" s="6"/>
      <c r="L155" s="8">
        <f t="shared" si="22"/>
        <v>3779.6462688476458</v>
      </c>
      <c r="M155" s="8">
        <f t="shared" si="26"/>
        <v>0.13319168168618489</v>
      </c>
      <c r="N155" s="6"/>
      <c r="O155" s="8">
        <f t="shared" si="23"/>
        <v>7556.8090614713374</v>
      </c>
      <c r="P155" s="8">
        <f t="shared" si="27"/>
        <v>0.64138935421487986</v>
      </c>
    </row>
    <row r="156" spans="1:16" x14ac:dyDescent="0.4">
      <c r="A156" s="7">
        <f t="shared" si="24"/>
        <v>44102</v>
      </c>
      <c r="B156" s="6"/>
      <c r="C156" s="6"/>
      <c r="D156" s="8">
        <f t="shared" si="20"/>
        <v>2519.9825995217293</v>
      </c>
      <c r="E156" s="8">
        <f t="shared" si="18"/>
        <v>3779.7615971224568</v>
      </c>
      <c r="F156" s="8">
        <f t="shared" si="21"/>
        <v>7557.3655709180875</v>
      </c>
      <c r="G156" s="9">
        <f t="shared" si="28"/>
        <v>103</v>
      </c>
      <c r="H156" s="6"/>
      <c r="I156" s="8">
        <f t="shared" si="19"/>
        <v>2519.9825995217293</v>
      </c>
      <c r="J156" s="8">
        <f t="shared" si="25"/>
        <v>5.4680242621998332E-2</v>
      </c>
      <c r="K156" s="6"/>
      <c r="L156" s="8">
        <f t="shared" si="22"/>
        <v>3779.7615971224568</v>
      </c>
      <c r="M156" s="8">
        <f t="shared" si="26"/>
        <v>0.11532827481096319</v>
      </c>
      <c r="N156" s="6"/>
      <c r="O156" s="8">
        <f t="shared" si="23"/>
        <v>7557.3655709180875</v>
      </c>
      <c r="P156" s="8">
        <f t="shared" si="27"/>
        <v>0.55650944675016945</v>
      </c>
    </row>
    <row r="157" spans="1:16" x14ac:dyDescent="0.4">
      <c r="A157" s="7">
        <f t="shared" si="24"/>
        <v>44103</v>
      </c>
      <c r="B157" s="6"/>
      <c r="C157" s="6"/>
      <c r="D157" s="8">
        <f t="shared" si="20"/>
        <v>2520.0299774060636</v>
      </c>
      <c r="E157" s="8">
        <f t="shared" si="18"/>
        <v>3779.8614569146321</v>
      </c>
      <c r="F157" s="8">
        <f t="shared" si="21"/>
        <v>7557.8484231228822</v>
      </c>
      <c r="G157" s="9">
        <f t="shared" si="28"/>
        <v>104</v>
      </c>
      <c r="H157" s="6"/>
      <c r="I157" s="8">
        <f t="shared" si="19"/>
        <v>2520.0299774060636</v>
      </c>
      <c r="J157" s="8">
        <f t="shared" si="25"/>
        <v>4.7377884334309783E-2</v>
      </c>
      <c r="K157" s="6"/>
      <c r="L157" s="8">
        <f t="shared" si="22"/>
        <v>3779.8614569146321</v>
      </c>
      <c r="M157" s="8">
        <f t="shared" si="26"/>
        <v>9.9859792175266193E-2</v>
      </c>
      <c r="N157" s="6"/>
      <c r="O157" s="8">
        <f t="shared" si="23"/>
        <v>7557.8484231228822</v>
      </c>
      <c r="P157" s="8">
        <f t="shared" si="27"/>
        <v>0.48285220479465352</v>
      </c>
    </row>
    <row r="158" spans="1:16" x14ac:dyDescent="0.4">
      <c r="A158" s="7">
        <f t="shared" si="24"/>
        <v>44104</v>
      </c>
      <c r="B158" s="6"/>
      <c r="C158" s="6"/>
      <c r="D158" s="8">
        <f t="shared" si="20"/>
        <v>2520.0710279148816</v>
      </c>
      <c r="E158" s="8">
        <f t="shared" si="18"/>
        <v>3779.9479222844543</v>
      </c>
      <c r="F158" s="8">
        <f t="shared" si="21"/>
        <v>7558.2673594178514</v>
      </c>
      <c r="G158" s="9">
        <f t="shared" si="28"/>
        <v>105</v>
      </c>
      <c r="H158" s="6"/>
      <c r="I158" s="8">
        <f t="shared" si="19"/>
        <v>2520.0710279148816</v>
      </c>
      <c r="J158" s="8">
        <f t="shared" si="25"/>
        <v>4.1050508817988884E-2</v>
      </c>
      <c r="K158" s="6"/>
      <c r="L158" s="8">
        <f t="shared" si="22"/>
        <v>3779.9479222844543</v>
      </c>
      <c r="M158" s="8">
        <f t="shared" si="26"/>
        <v>8.6465369822235516E-2</v>
      </c>
      <c r="N158" s="6"/>
      <c r="O158" s="8">
        <f t="shared" si="23"/>
        <v>7558.2673594178514</v>
      </c>
      <c r="P158" s="8">
        <f t="shared" si="27"/>
        <v>0.41893629496917129</v>
      </c>
    </row>
    <row r="159" spans="1:16" x14ac:dyDescent="0.4">
      <c r="A159" s="7">
        <f t="shared" si="24"/>
        <v>44105</v>
      </c>
      <c r="B159" s="6"/>
      <c r="C159" s="6"/>
      <c r="D159" s="8">
        <f t="shared" si="20"/>
        <v>2520.1065959103653</v>
      </c>
      <c r="E159" s="8">
        <f t="shared" si="18"/>
        <v>3780.0227893613305</v>
      </c>
      <c r="F159" s="8">
        <f t="shared" si="21"/>
        <v>7558.630834709742</v>
      </c>
      <c r="G159" s="9">
        <f t="shared" si="28"/>
        <v>106</v>
      </c>
      <c r="H159" s="6"/>
      <c r="I159" s="8">
        <f t="shared" si="19"/>
        <v>2520.1065959103653</v>
      </c>
      <c r="J159" s="8">
        <f t="shared" si="25"/>
        <v>3.5567995483688719E-2</v>
      </c>
      <c r="K159" s="6"/>
      <c r="L159" s="8">
        <f t="shared" si="22"/>
        <v>3780.0227893613305</v>
      </c>
      <c r="M159" s="8">
        <f t="shared" si="26"/>
        <v>7.4867076876216743E-2</v>
      </c>
      <c r="N159" s="6"/>
      <c r="O159" s="8">
        <f t="shared" si="23"/>
        <v>7558.630834709742</v>
      </c>
      <c r="P159" s="8">
        <f t="shared" si="27"/>
        <v>0.36347529189060879</v>
      </c>
    </row>
    <row r="160" spans="1:16" x14ac:dyDescent="0.4">
      <c r="A160" s="7">
        <f t="shared" si="24"/>
        <v>44106</v>
      </c>
      <c r="B160" s="6"/>
      <c r="C160" s="6"/>
      <c r="D160" s="8">
        <f t="shared" si="20"/>
        <v>2520.1374134861221</v>
      </c>
      <c r="E160" s="8">
        <f t="shared" si="18"/>
        <v>3780.0876135460521</v>
      </c>
      <c r="F160" s="8">
        <f t="shared" si="21"/>
        <v>7558.9461868963117</v>
      </c>
      <c r="G160" s="9">
        <f t="shared" si="28"/>
        <v>107</v>
      </c>
      <c r="H160" s="6"/>
      <c r="I160" s="8">
        <f t="shared" si="19"/>
        <v>2520.1374134861221</v>
      </c>
      <c r="J160" s="8">
        <f t="shared" si="25"/>
        <v>3.0817575756827864E-2</v>
      </c>
      <c r="K160" s="6"/>
      <c r="L160" s="8">
        <f t="shared" si="22"/>
        <v>3780.0876135460521</v>
      </c>
      <c r="M160" s="8">
        <f t="shared" si="26"/>
        <v>6.4824184721601341E-2</v>
      </c>
      <c r="N160" s="6"/>
      <c r="O160" s="8">
        <f t="shared" si="23"/>
        <v>7558.9461868963117</v>
      </c>
      <c r="P160" s="8">
        <f t="shared" si="27"/>
        <v>0.31535218656972575</v>
      </c>
    </row>
    <row r="161" spans="1:16" x14ac:dyDescent="0.4">
      <c r="A161" s="7">
        <f t="shared" si="24"/>
        <v>44107</v>
      </c>
      <c r="B161" s="6"/>
      <c r="C161" s="6"/>
      <c r="D161" s="8">
        <f t="shared" si="20"/>
        <v>2520.1641150086825</v>
      </c>
      <c r="E161" s="8">
        <f t="shared" si="18"/>
        <v>3780.1437417437351</v>
      </c>
      <c r="F161" s="8">
        <f t="shared" si="21"/>
        <v>7559.2197840870022</v>
      </c>
      <c r="G161" s="9">
        <f t="shared" si="28"/>
        <v>108</v>
      </c>
      <c r="H161" s="6"/>
      <c r="I161" s="8">
        <f t="shared" si="19"/>
        <v>2520.1641150086825</v>
      </c>
      <c r="J161" s="8">
        <f t="shared" si="25"/>
        <v>2.6701522560415469E-2</v>
      </c>
      <c r="K161" s="6"/>
      <c r="L161" s="8">
        <f t="shared" si="22"/>
        <v>3780.1437417437351</v>
      </c>
      <c r="M161" s="8">
        <f t="shared" si="26"/>
        <v>5.6128197682937753E-2</v>
      </c>
      <c r="N161" s="6"/>
      <c r="O161" s="8">
        <f t="shared" si="23"/>
        <v>7559.2197840870022</v>
      </c>
      <c r="P161" s="8">
        <f t="shared" si="27"/>
        <v>0.27359719069045241</v>
      </c>
    </row>
    <row r="162" spans="1:16" x14ac:dyDescent="0.4">
      <c r="A162" s="7">
        <f t="shared" si="24"/>
        <v>44108</v>
      </c>
      <c r="B162" s="6"/>
      <c r="C162" s="6"/>
      <c r="D162" s="8">
        <f t="shared" si="20"/>
        <v>2520.1872501552984</v>
      </c>
      <c r="E162" s="8">
        <f t="shared" si="18"/>
        <v>3780.1923402886264</v>
      </c>
      <c r="F162" s="8">
        <f t="shared" si="21"/>
        <v>7559.4571525071206</v>
      </c>
      <c r="G162" s="9">
        <f t="shared" si="28"/>
        <v>109</v>
      </c>
      <c r="H162" s="6"/>
      <c r="I162" s="8">
        <f t="shared" si="19"/>
        <v>2520.1872501552984</v>
      </c>
      <c r="J162" s="8">
        <f t="shared" si="25"/>
        <v>2.3135146615913982E-2</v>
      </c>
      <c r="K162" s="6"/>
      <c r="L162" s="8">
        <f t="shared" si="22"/>
        <v>3780.1923402886264</v>
      </c>
      <c r="M162" s="8">
        <f t="shared" si="26"/>
        <v>4.8598544891319762E-2</v>
      </c>
      <c r="N162" s="6"/>
      <c r="O162" s="8">
        <f t="shared" si="23"/>
        <v>7559.4571525071206</v>
      </c>
      <c r="P162" s="8">
        <f t="shared" si="27"/>
        <v>0.23736842011840054</v>
      </c>
    </row>
    <row r="163" spans="1:16" x14ac:dyDescent="0.4">
      <c r="A163" s="7">
        <f t="shared" si="24"/>
        <v>44109</v>
      </c>
      <c r="B163" s="6"/>
      <c r="C163" s="6"/>
      <c r="D163" s="8">
        <f t="shared" si="20"/>
        <v>2520.2072952142989</v>
      </c>
      <c r="E163" s="8">
        <f t="shared" si="18"/>
        <v>3780.2344191346301</v>
      </c>
      <c r="F163" s="8">
        <f t="shared" si="21"/>
        <v>7559.6630875983865</v>
      </c>
      <c r="G163" s="9">
        <f t="shared" si="28"/>
        <v>110</v>
      </c>
      <c r="H163" s="6"/>
      <c r="I163" s="8">
        <f t="shared" si="19"/>
        <v>2520.2072952142989</v>
      </c>
      <c r="J163" s="8">
        <f t="shared" si="25"/>
        <v>2.0045059000494803E-2</v>
      </c>
      <c r="K163" s="6"/>
      <c r="L163" s="8">
        <f t="shared" si="22"/>
        <v>3780.2344191346301</v>
      </c>
      <c r="M163" s="8">
        <f t="shared" si="26"/>
        <v>4.2078846003732906E-2</v>
      </c>
      <c r="N163" s="6"/>
      <c r="O163" s="8">
        <f t="shared" si="23"/>
        <v>7559.6630875983865</v>
      </c>
      <c r="P163" s="8">
        <f t="shared" si="27"/>
        <v>0.20593509126592835</v>
      </c>
    </row>
    <row r="164" spans="1:16" x14ac:dyDescent="0.4">
      <c r="A164" s="7">
        <f t="shared" si="24"/>
        <v>44110</v>
      </c>
      <c r="B164" s="6"/>
      <c r="C164" s="6"/>
      <c r="D164" s="8">
        <f t="shared" si="20"/>
        <v>2520.2246628790663</v>
      </c>
      <c r="E164" s="8">
        <f t="shared" si="18"/>
        <v>3780.2708528094781</v>
      </c>
      <c r="F164" s="8">
        <f t="shared" si="21"/>
        <v>7559.841750507263</v>
      </c>
      <c r="G164" s="9">
        <f t="shared" si="28"/>
        <v>111</v>
      </c>
      <c r="H164" s="6"/>
      <c r="I164" s="8">
        <f t="shared" si="19"/>
        <v>2520.2246628790663</v>
      </c>
      <c r="J164" s="8">
        <f t="shared" si="25"/>
        <v>1.7367664767334645E-2</v>
      </c>
      <c r="K164" s="6"/>
      <c r="L164" s="8">
        <f t="shared" si="22"/>
        <v>3780.2708528094781</v>
      </c>
      <c r="M164" s="8">
        <f t="shared" si="26"/>
        <v>3.6433674848012743E-2</v>
      </c>
      <c r="N164" s="6"/>
      <c r="O164" s="8">
        <f t="shared" si="23"/>
        <v>7559.841750507263</v>
      </c>
      <c r="P164" s="8">
        <f t="shared" si="27"/>
        <v>0.17866290887650393</v>
      </c>
    </row>
    <row r="165" spans="1:16" x14ac:dyDescent="0.4">
      <c r="A165" s="7">
        <f t="shared" si="24"/>
        <v>44111</v>
      </c>
      <c r="B165" s="6"/>
      <c r="C165" s="6"/>
      <c r="D165" s="8">
        <f t="shared" si="20"/>
        <v>2520.239710736063</v>
      </c>
      <c r="E165" s="8">
        <f t="shared" si="18"/>
        <v>3780.3023985644145</v>
      </c>
      <c r="F165" s="8">
        <f t="shared" si="21"/>
        <v>7559.9967518706153</v>
      </c>
      <c r="G165" s="9">
        <f t="shared" si="28"/>
        <v>112</v>
      </c>
      <c r="H165" s="6"/>
      <c r="I165" s="8">
        <f t="shared" si="19"/>
        <v>2520.239710736063</v>
      </c>
      <c r="J165" s="8">
        <f t="shared" si="25"/>
        <v>1.5047856996716291E-2</v>
      </c>
      <c r="K165" s="6"/>
      <c r="L165" s="8">
        <f t="shared" si="22"/>
        <v>3780.3023985644145</v>
      </c>
      <c r="M165" s="8">
        <f t="shared" si="26"/>
        <v>3.1545754936360026E-2</v>
      </c>
      <c r="N165" s="6"/>
      <c r="O165" s="8">
        <f t="shared" si="23"/>
        <v>7559.9967518706153</v>
      </c>
      <c r="P165" s="8">
        <f t="shared" si="27"/>
        <v>0.15500136335231218</v>
      </c>
    </row>
    <row r="166" spans="1:16" x14ac:dyDescent="0.4">
      <c r="A166" s="7">
        <f t="shared" si="24"/>
        <v>44112</v>
      </c>
      <c r="B166" s="6"/>
      <c r="C166" s="6"/>
      <c r="D166" s="8">
        <f t="shared" si="20"/>
        <v>2520.2527486207873</v>
      </c>
      <c r="E166" s="8">
        <f t="shared" si="18"/>
        <v>3780.3297120939365</v>
      </c>
      <c r="F166" s="8">
        <f t="shared" si="21"/>
        <v>7560.131224561871</v>
      </c>
      <c r="G166" s="9">
        <f t="shared" si="28"/>
        <v>113</v>
      </c>
      <c r="H166" s="6"/>
      <c r="I166" s="8">
        <f t="shared" si="19"/>
        <v>2520.2527486207873</v>
      </c>
      <c r="J166" s="8">
        <f t="shared" si="25"/>
        <v>1.3037884724326432E-2</v>
      </c>
      <c r="K166" s="6"/>
      <c r="L166" s="8">
        <f t="shared" si="22"/>
        <v>3780.3297120939365</v>
      </c>
      <c r="M166" s="8">
        <f t="shared" si="26"/>
        <v>2.7313529521961755E-2</v>
      </c>
      <c r="N166" s="6"/>
      <c r="O166" s="8">
        <f t="shared" si="23"/>
        <v>7560.131224561871</v>
      </c>
      <c r="P166" s="8">
        <f t="shared" si="27"/>
        <v>0.13447269125572348</v>
      </c>
    </row>
    <row r="167" spans="1:16" x14ac:dyDescent="0.4">
      <c r="A167" s="7">
        <f t="shared" si="24"/>
        <v>44113</v>
      </c>
      <c r="B167" s="6"/>
      <c r="C167" s="6"/>
      <c r="D167" s="8">
        <f t="shared" si="20"/>
        <v>2520.2640449924284</v>
      </c>
      <c r="E167" s="8">
        <f t="shared" si="18"/>
        <v>3780.353361150299</v>
      </c>
      <c r="F167" s="8">
        <f t="shared" si="21"/>
        <v>7560.2478868452727</v>
      </c>
      <c r="G167" s="9">
        <f t="shared" si="28"/>
        <v>114</v>
      </c>
      <c r="H167" s="6"/>
      <c r="I167" s="8">
        <f t="shared" si="19"/>
        <v>2520.2640449924284</v>
      </c>
      <c r="J167" s="8">
        <f t="shared" si="25"/>
        <v>1.1296371641037695E-2</v>
      </c>
      <c r="K167" s="6"/>
      <c r="L167" s="8">
        <f t="shared" si="22"/>
        <v>3780.353361150299</v>
      </c>
      <c r="M167" s="8">
        <f t="shared" si="26"/>
        <v>2.3649056362501142E-2</v>
      </c>
      <c r="N167" s="6"/>
      <c r="O167" s="8">
        <f t="shared" si="23"/>
        <v>7560.2478868452727</v>
      </c>
      <c r="P167" s="8">
        <f t="shared" si="27"/>
        <v>0.11666228340163798</v>
      </c>
    </row>
    <row r="168" spans="1:16" x14ac:dyDescent="0.4">
      <c r="A168" s="7">
        <f t="shared" si="24"/>
        <v>44114</v>
      </c>
      <c r="B168" s="6"/>
      <c r="C168" s="6"/>
      <c r="D168" s="8">
        <f t="shared" si="20"/>
        <v>2520.2738324579855</v>
      </c>
      <c r="E168" s="8">
        <f t="shared" si="18"/>
        <v>3780.3738373342653</v>
      </c>
      <c r="F168" s="8">
        <f t="shared" si="21"/>
        <v>7560.3490971977608</v>
      </c>
      <c r="G168" s="9">
        <f t="shared" si="28"/>
        <v>115</v>
      </c>
      <c r="H168" s="6"/>
      <c r="I168" s="8">
        <f t="shared" si="19"/>
        <v>2520.2738324579855</v>
      </c>
      <c r="J168" s="8">
        <f t="shared" si="25"/>
        <v>9.7874655571104086E-3</v>
      </c>
      <c r="K168" s="6"/>
      <c r="L168" s="8">
        <f t="shared" si="22"/>
        <v>3780.3738373342653</v>
      </c>
      <c r="M168" s="8">
        <f t="shared" si="26"/>
        <v>2.0476183966366079E-2</v>
      </c>
      <c r="N168" s="6"/>
      <c r="O168" s="8">
        <f t="shared" si="23"/>
        <v>7560.3490971977608</v>
      </c>
      <c r="P168" s="8">
        <f t="shared" si="27"/>
        <v>0.10121035248812404</v>
      </c>
    </row>
    <row r="169" spans="1:16" x14ac:dyDescent="0.4">
      <c r="A169" s="7">
        <f t="shared" si="24"/>
        <v>44115</v>
      </c>
      <c r="B169" s="6"/>
      <c r="C169" s="6"/>
      <c r="D169" s="8">
        <f t="shared" si="20"/>
        <v>2520.282312559209</v>
      </c>
      <c r="E169" s="8">
        <f t="shared" si="18"/>
        <v>3780.3915663060584</v>
      </c>
      <c r="F169" s="8">
        <f t="shared" si="21"/>
        <v>7560.4369018939215</v>
      </c>
      <c r="G169" s="9">
        <f t="shared" si="28"/>
        <v>116</v>
      </c>
      <c r="H169" s="6"/>
      <c r="I169" s="8">
        <f t="shared" si="19"/>
        <v>2520.282312559209</v>
      </c>
      <c r="J169" s="8">
        <f t="shared" si="25"/>
        <v>8.4801012235402595E-3</v>
      </c>
      <c r="K169" s="6"/>
      <c r="L169" s="8">
        <f t="shared" si="22"/>
        <v>3780.3915663060584</v>
      </c>
      <c r="M169" s="8">
        <f t="shared" si="26"/>
        <v>1.7728971793076198E-2</v>
      </c>
      <c r="N169" s="6"/>
      <c r="O169" s="8">
        <f t="shared" si="23"/>
        <v>7560.4369018939215</v>
      </c>
      <c r="P169" s="8">
        <f t="shared" si="27"/>
        <v>8.7804696160674212E-2</v>
      </c>
    </row>
    <row r="170" spans="1:16" x14ac:dyDescent="0.4">
      <c r="A170" s="7">
        <f t="shared" si="24"/>
        <v>44116</v>
      </c>
      <c r="B170" s="6"/>
      <c r="C170" s="6"/>
      <c r="D170" s="8">
        <f t="shared" si="20"/>
        <v>2520.2896599206601</v>
      </c>
      <c r="E170" s="8">
        <f t="shared" si="18"/>
        <v>3780.4069166279342</v>
      </c>
      <c r="F170" s="8">
        <f t="shared" si="21"/>
        <v>7560.5130763063817</v>
      </c>
      <c r="G170" s="9">
        <f t="shared" si="28"/>
        <v>117</v>
      </c>
      <c r="H170" s="6"/>
      <c r="I170" s="8">
        <f t="shared" si="19"/>
        <v>2520.2896599206601</v>
      </c>
      <c r="J170" s="8">
        <f t="shared" si="25"/>
        <v>7.3473614511385676E-3</v>
      </c>
      <c r="K170" s="6"/>
      <c r="L170" s="8">
        <f t="shared" si="22"/>
        <v>3780.4069166279342</v>
      </c>
      <c r="M170" s="8">
        <f t="shared" si="26"/>
        <v>1.53503218757578E-2</v>
      </c>
      <c r="N170" s="6"/>
      <c r="O170" s="8">
        <f t="shared" si="23"/>
        <v>7560.5130763063817</v>
      </c>
      <c r="P170" s="8">
        <f t="shared" si="27"/>
        <v>7.6174412460204621E-2</v>
      </c>
    </row>
    <row r="171" spans="1:16" x14ac:dyDescent="0.4">
      <c r="A171" s="7">
        <f t="shared" si="24"/>
        <v>44117</v>
      </c>
      <c r="B171" s="6"/>
      <c r="C171" s="6"/>
      <c r="D171" s="8">
        <f t="shared" si="20"/>
        <v>2520.2960258440835</v>
      </c>
      <c r="E171" s="8">
        <f t="shared" si="18"/>
        <v>3780.4202074215455</v>
      </c>
      <c r="F171" s="8">
        <f t="shared" si="21"/>
        <v>7560.5791607494275</v>
      </c>
      <c r="G171" s="9">
        <f t="shared" si="28"/>
        <v>118</v>
      </c>
      <c r="H171" s="6"/>
      <c r="I171" s="8">
        <f t="shared" si="19"/>
        <v>2520.2960258440835</v>
      </c>
      <c r="J171" s="8">
        <f t="shared" si="25"/>
        <v>6.3659234233455209E-3</v>
      </c>
      <c r="K171" s="6"/>
      <c r="L171" s="8">
        <f t="shared" si="22"/>
        <v>3780.4202074215455</v>
      </c>
      <c r="M171" s="8">
        <f t="shared" si="26"/>
        <v>1.3290793611304252E-2</v>
      </c>
      <c r="N171" s="6"/>
      <c r="O171" s="8">
        <f t="shared" si="23"/>
        <v>7560.5791607494275</v>
      </c>
      <c r="P171" s="8">
        <f t="shared" si="27"/>
        <v>6.608444304583827E-2</v>
      </c>
    </row>
    <row r="172" spans="1:16" x14ac:dyDescent="0.4">
      <c r="A172" s="7">
        <f t="shared" si="24"/>
        <v>44118</v>
      </c>
      <c r="B172" s="6"/>
      <c r="C172" s="6"/>
      <c r="D172" s="8">
        <f t="shared" si="20"/>
        <v>2520.301541422954</v>
      </c>
      <c r="E172" s="8">
        <f t="shared" si="18"/>
        <v>3780.4317149988242</v>
      </c>
      <c r="F172" s="8">
        <f t="shared" si="21"/>
        <v>7560.6364915851545</v>
      </c>
      <c r="G172" s="9">
        <f t="shared" si="28"/>
        <v>119</v>
      </c>
      <c r="H172" s="6"/>
      <c r="I172" s="8">
        <f t="shared" si="19"/>
        <v>2520.301541422954</v>
      </c>
      <c r="J172" s="8">
        <f t="shared" si="25"/>
        <v>5.5155788704723818E-3</v>
      </c>
      <c r="K172" s="6"/>
      <c r="L172" s="8">
        <f t="shared" si="22"/>
        <v>3780.4317149988242</v>
      </c>
      <c r="M172" s="8">
        <f t="shared" si="26"/>
        <v>1.1507577278734971E-2</v>
      </c>
      <c r="N172" s="6"/>
      <c r="O172" s="8">
        <f t="shared" si="23"/>
        <v>7560.6364915851545</v>
      </c>
      <c r="P172" s="8">
        <f t="shared" si="27"/>
        <v>5.733083572704345E-2</v>
      </c>
    </row>
    <row r="173" spans="1:16" x14ac:dyDescent="0.4">
      <c r="A173" s="7">
        <f t="shared" si="24"/>
        <v>44119</v>
      </c>
      <c r="B173" s="6"/>
      <c r="C173" s="6"/>
      <c r="D173" s="8">
        <f t="shared" si="20"/>
        <v>2520.3063202412172</v>
      </c>
      <c r="E173" s="8">
        <f t="shared" si="18"/>
        <v>3780.441678603871</v>
      </c>
      <c r="F173" s="8">
        <f t="shared" si="21"/>
        <v>7560.6862282170523</v>
      </c>
      <c r="G173" s="9">
        <f t="shared" si="28"/>
        <v>120</v>
      </c>
      <c r="H173" s="6"/>
      <c r="I173" s="8">
        <f t="shared" si="19"/>
        <v>2520.3063202412172</v>
      </c>
      <c r="J173" s="8">
        <f t="shared" si="25"/>
        <v>4.7788182632757525E-3</v>
      </c>
      <c r="K173" s="6"/>
      <c r="L173" s="8">
        <f t="shared" si="22"/>
        <v>3780.441678603871</v>
      </c>
      <c r="M173" s="8">
        <f t="shared" si="26"/>
        <v>9.9636050467779569E-3</v>
      </c>
      <c r="N173" s="6"/>
      <c r="O173" s="8">
        <f t="shared" si="23"/>
        <v>7560.6862282170523</v>
      </c>
      <c r="P173" s="8">
        <f t="shared" si="27"/>
        <v>4.9736631897758343E-2</v>
      </c>
    </row>
    <row r="174" spans="1:16" x14ac:dyDescent="0.4">
      <c r="A174" s="7">
        <f t="shared" si="24"/>
        <v>44120</v>
      </c>
      <c r="B174" s="6"/>
      <c r="C174" s="6"/>
      <c r="D174" s="8">
        <f t="shared" si="20"/>
        <v>2520.3104607117048</v>
      </c>
      <c r="E174" s="8">
        <f t="shared" si="18"/>
        <v>3780.4503053849435</v>
      </c>
      <c r="F174" s="8">
        <f t="shared" si="21"/>
        <v>7560.7293765137883</v>
      </c>
      <c r="G174" s="9">
        <f t="shared" si="28"/>
        <v>121</v>
      </c>
      <c r="H174" s="6"/>
      <c r="I174" s="8">
        <f t="shared" si="19"/>
        <v>2520.3104607117048</v>
      </c>
      <c r="J174" s="8">
        <f t="shared" si="25"/>
        <v>4.1404704875276366E-3</v>
      </c>
      <c r="K174" s="6"/>
      <c r="L174" s="8">
        <f t="shared" si="22"/>
        <v>3780.4503053849435</v>
      </c>
      <c r="M174" s="8">
        <f t="shared" si="26"/>
        <v>8.6267810725075833E-3</v>
      </c>
      <c r="N174" s="6"/>
      <c r="O174" s="8">
        <f t="shared" si="23"/>
        <v>7560.7293765137883</v>
      </c>
      <c r="P174" s="8">
        <f t="shared" si="27"/>
        <v>4.3148296736035263E-2</v>
      </c>
    </row>
    <row r="175" spans="1:16" x14ac:dyDescent="0.4">
      <c r="A175" s="7">
        <f t="shared" si="24"/>
        <v>44121</v>
      </c>
      <c r="B175" s="6"/>
      <c r="C175" s="6"/>
      <c r="D175" s="8">
        <f t="shared" si="20"/>
        <v>2520.3140481023124</v>
      </c>
      <c r="E175" s="8">
        <f t="shared" si="18"/>
        <v>3780.4577746997379</v>
      </c>
      <c r="F175" s="8">
        <f t="shared" si="21"/>
        <v>7560.7668091345786</v>
      </c>
      <c r="G175" s="9">
        <f t="shared" si="28"/>
        <v>122</v>
      </c>
      <c r="H175" s="6"/>
      <c r="I175" s="8">
        <f t="shared" si="19"/>
        <v>2520.3140481023124</v>
      </c>
      <c r="J175" s="8">
        <f t="shared" si="25"/>
        <v>3.5873906076631101E-3</v>
      </c>
      <c r="K175" s="6"/>
      <c r="L175" s="8">
        <f t="shared" si="22"/>
        <v>3780.4577746997379</v>
      </c>
      <c r="M175" s="8">
        <f t="shared" si="26"/>
        <v>7.4693147944344673E-3</v>
      </c>
      <c r="N175" s="6"/>
      <c r="O175" s="8">
        <f t="shared" si="23"/>
        <v>7560.7668091345786</v>
      </c>
      <c r="P175" s="8">
        <f t="shared" si="27"/>
        <v>3.7432620790241344E-2</v>
      </c>
    </row>
    <row r="176" spans="1:16" x14ac:dyDescent="0.4">
      <c r="A176" s="7">
        <f t="shared" si="24"/>
        <v>44122</v>
      </c>
      <c r="B176" s="6"/>
      <c r="C176" s="6"/>
      <c r="D176" s="8">
        <f t="shared" si="20"/>
        <v>2520.3171562916204</v>
      </c>
      <c r="E176" s="8">
        <f t="shared" si="18"/>
        <v>3780.4642418432936</v>
      </c>
      <c r="F176" s="8">
        <f t="shared" si="21"/>
        <v>7560.7992831654674</v>
      </c>
      <c r="G176" s="9">
        <f t="shared" si="28"/>
        <v>123</v>
      </c>
      <c r="H176" s="6"/>
      <c r="I176" s="8">
        <f t="shared" si="19"/>
        <v>2520.3171562916204</v>
      </c>
      <c r="J176" s="8">
        <f t="shared" si="25"/>
        <v>3.1081893080227019E-3</v>
      </c>
      <c r="K176" s="6"/>
      <c r="L176" s="8">
        <f t="shared" si="22"/>
        <v>3780.4642418432936</v>
      </c>
      <c r="M176" s="8">
        <f t="shared" si="26"/>
        <v>6.4671435557102086E-3</v>
      </c>
      <c r="N176" s="6"/>
      <c r="O176" s="8">
        <f t="shared" si="23"/>
        <v>7560.7992831654674</v>
      </c>
      <c r="P176" s="8">
        <f t="shared" si="27"/>
        <v>3.2474030888806737E-2</v>
      </c>
    </row>
    <row r="177" spans="1:16" x14ac:dyDescent="0.4">
      <c r="A177" s="7">
        <f t="shared" si="24"/>
        <v>44123</v>
      </c>
      <c r="B177" s="6"/>
      <c r="C177" s="6"/>
      <c r="D177" s="8">
        <f t="shared" si="20"/>
        <v>2520.3198492900715</v>
      </c>
      <c r="E177" s="8">
        <f t="shared" si="18"/>
        <v>3780.4698412759367</v>
      </c>
      <c r="F177" s="8">
        <f t="shared" si="21"/>
        <v>7560.8274554218633</v>
      </c>
      <c r="G177" s="9">
        <f t="shared" si="28"/>
        <v>124</v>
      </c>
      <c r="H177" s="6"/>
      <c r="I177" s="8">
        <f t="shared" si="19"/>
        <v>2520.3198492900715</v>
      </c>
      <c r="J177" s="8">
        <f t="shared" si="25"/>
        <v>2.6929984510388749E-3</v>
      </c>
      <c r="K177" s="6"/>
      <c r="L177" s="8">
        <f t="shared" si="22"/>
        <v>3780.4698412759367</v>
      </c>
      <c r="M177" s="8">
        <f t="shared" si="26"/>
        <v>5.5994326430663932E-3</v>
      </c>
      <c r="N177" s="6"/>
      <c r="O177" s="8">
        <f t="shared" si="23"/>
        <v>7560.8274554218633</v>
      </c>
      <c r="P177" s="8">
        <f t="shared" si="27"/>
        <v>2.8172256395919248E-2</v>
      </c>
    </row>
    <row r="178" spans="1:16" x14ac:dyDescent="0.4">
      <c r="A178" s="7">
        <f t="shared" si="24"/>
        <v>44124</v>
      </c>
      <c r="B178" s="6"/>
      <c r="C178" s="6"/>
      <c r="D178" s="8">
        <f t="shared" si="20"/>
        <v>2520.3221825579985</v>
      </c>
      <c r="E178" s="8">
        <f t="shared" si="18"/>
        <v>3780.4746894182781</v>
      </c>
      <c r="F178" s="8">
        <f t="shared" si="21"/>
        <v>7560.8518957258666</v>
      </c>
      <c r="G178" s="9">
        <f t="shared" si="28"/>
        <v>125</v>
      </c>
      <c r="H178" s="6"/>
      <c r="I178" s="8">
        <f t="shared" si="19"/>
        <v>2520.3221825579985</v>
      </c>
      <c r="J178" s="8">
        <f t="shared" si="25"/>
        <v>2.3332679270424705E-3</v>
      </c>
      <c r="K178" s="6"/>
      <c r="L178" s="8">
        <f t="shared" si="22"/>
        <v>3780.4746894182781</v>
      </c>
      <c r="M178" s="8">
        <f t="shared" si="26"/>
        <v>4.8481423414159508E-3</v>
      </c>
      <c r="N178" s="6"/>
      <c r="O178" s="8">
        <f t="shared" si="23"/>
        <v>7560.8518957258666</v>
      </c>
      <c r="P178" s="8">
        <f t="shared" si="27"/>
        <v>2.4440304003292113E-2</v>
      </c>
    </row>
    <row r="179" spans="1:16" x14ac:dyDescent="0.4">
      <c r="A179" s="7">
        <f t="shared" si="24"/>
        <v>44125</v>
      </c>
      <c r="B179" s="6"/>
      <c r="C179" s="6"/>
      <c r="D179" s="8">
        <f t="shared" si="20"/>
        <v>2520.3242041476387</v>
      </c>
      <c r="E179" s="8">
        <f t="shared" si="18"/>
        <v>3780.4788870713173</v>
      </c>
      <c r="F179" s="8">
        <f t="shared" si="21"/>
        <v>7560.8730984261665</v>
      </c>
      <c r="G179" s="9">
        <f t="shared" si="28"/>
        <v>126</v>
      </c>
      <c r="H179" s="6"/>
      <c r="I179" s="8">
        <f t="shared" si="19"/>
        <v>2520.3242041476387</v>
      </c>
      <c r="J179" s="8">
        <f t="shared" si="25"/>
        <v>2.0215896402078215E-3</v>
      </c>
      <c r="K179" s="6"/>
      <c r="L179" s="8">
        <f t="shared" si="22"/>
        <v>3780.4788870713173</v>
      </c>
      <c r="M179" s="8">
        <f t="shared" si="26"/>
        <v>4.197653039227589E-3</v>
      </c>
      <c r="N179" s="6"/>
      <c r="O179" s="8">
        <f t="shared" si="23"/>
        <v>7560.8730984261665</v>
      </c>
      <c r="P179" s="8">
        <f t="shared" si="27"/>
        <v>2.1202700299909338E-2</v>
      </c>
    </row>
    <row r="180" spans="1:16" x14ac:dyDescent="0.4">
      <c r="A180" s="7">
        <f t="shared" si="24"/>
        <v>44126</v>
      </c>
      <c r="B180" s="6"/>
      <c r="C180" s="6"/>
      <c r="D180" s="8">
        <f t="shared" si="20"/>
        <v>2520.3259556926214</v>
      </c>
      <c r="E180" s="8">
        <f t="shared" si="18"/>
        <v>3780.4825215119195</v>
      </c>
      <c r="F180" s="8">
        <f t="shared" si="21"/>
        <v>7560.8914923929678</v>
      </c>
      <c r="G180" s="9">
        <f t="shared" si="28"/>
        <v>127</v>
      </c>
      <c r="H180" s="6"/>
      <c r="I180" s="8">
        <f t="shared" si="19"/>
        <v>2520.3259556926214</v>
      </c>
      <c r="J180" s="8">
        <f t="shared" si="25"/>
        <v>1.7515449826532858E-3</v>
      </c>
      <c r="K180" s="6"/>
      <c r="L180" s="8">
        <f t="shared" si="22"/>
        <v>3780.4825215119195</v>
      </c>
      <c r="M180" s="8">
        <f t="shared" si="26"/>
        <v>3.6344406021271425E-3</v>
      </c>
      <c r="N180" s="6"/>
      <c r="O180" s="8">
        <f t="shared" si="23"/>
        <v>7560.8914923929678</v>
      </c>
      <c r="P180" s="8">
        <f t="shared" si="27"/>
        <v>1.8393966801340866E-2</v>
      </c>
    </row>
    <row r="181" spans="1:16" x14ac:dyDescent="0.4">
      <c r="A181" s="7">
        <f t="shared" si="24"/>
        <v>44127</v>
      </c>
      <c r="B181" s="6"/>
      <c r="C181" s="6"/>
      <c r="D181" s="8">
        <f t="shared" si="20"/>
        <v>2520.327473265304</v>
      </c>
      <c r="E181" s="8">
        <f t="shared" si="18"/>
        <v>3780.485668307213</v>
      </c>
      <c r="F181" s="8">
        <f t="shared" si="21"/>
        <v>7560.907449689691</v>
      </c>
      <c r="G181" s="9">
        <f t="shared" si="28"/>
        <v>128</v>
      </c>
      <c r="H181" s="6"/>
      <c r="I181" s="8">
        <f t="shared" si="19"/>
        <v>2520.327473265304</v>
      </c>
      <c r="J181" s="8">
        <f t="shared" si="25"/>
        <v>1.5175726825873426E-3</v>
      </c>
      <c r="K181" s="6"/>
      <c r="L181" s="8">
        <f t="shared" si="22"/>
        <v>3780.485668307213</v>
      </c>
      <c r="M181" s="8">
        <f t="shared" si="26"/>
        <v>3.1467952935599897E-3</v>
      </c>
      <c r="N181" s="6"/>
      <c r="O181" s="8">
        <f t="shared" si="23"/>
        <v>7560.907449689691</v>
      </c>
      <c r="P181" s="8">
        <f t="shared" si="27"/>
        <v>1.5957296723172476E-2</v>
      </c>
    </row>
    <row r="182" spans="1:16" x14ac:dyDescent="0.4">
      <c r="A182" s="7">
        <f t="shared" si="24"/>
        <v>44128</v>
      </c>
      <c r="B182" s="6"/>
      <c r="C182" s="6"/>
      <c r="D182" s="8">
        <f t="shared" si="20"/>
        <v>2520.3287881196015</v>
      </c>
      <c r="E182" s="8">
        <f t="shared" ref="E182:E189" si="29">L182</f>
        <v>3780.4883928855775</v>
      </c>
      <c r="F182" s="8">
        <f t="shared" si="21"/>
        <v>7560.9212930965095</v>
      </c>
      <c r="G182" s="9">
        <f t="shared" si="28"/>
        <v>129</v>
      </c>
      <c r="H182" s="6"/>
      <c r="I182" s="8">
        <f t="shared" ref="I182:I189" si="30">$H$40/(1+$H$41*EXP(-$H$42*G182))</f>
        <v>2520.3287881196015</v>
      </c>
      <c r="J182" s="8">
        <f t="shared" si="25"/>
        <v>1.3148542975613964E-3</v>
      </c>
      <c r="K182" s="6"/>
      <c r="L182" s="8">
        <f t="shared" si="22"/>
        <v>3780.4883928855775</v>
      </c>
      <c r="M182" s="8">
        <f t="shared" si="26"/>
        <v>2.7245783644502808E-3</v>
      </c>
      <c r="N182" s="6"/>
      <c r="O182" s="8">
        <f t="shared" si="23"/>
        <v>7560.9212930965095</v>
      </c>
      <c r="P182" s="8">
        <f t="shared" si="27"/>
        <v>1.3843406818523363E-2</v>
      </c>
    </row>
    <row r="183" spans="1:16" x14ac:dyDescent="0.4">
      <c r="A183" s="7">
        <f t="shared" si="24"/>
        <v>44129</v>
      </c>
      <c r="B183" s="6"/>
      <c r="C183" s="6"/>
      <c r="D183" s="8">
        <f t="shared" ref="D183:D189" si="31">I183</f>
        <v>2520.3299273346006</v>
      </c>
      <c r="E183" s="8">
        <f t="shared" si="29"/>
        <v>3780.4907518968967</v>
      </c>
      <c r="F183" s="8">
        <f t="shared" ref="F183:F189" si="32">O183</f>
        <v>7560.9333026376989</v>
      </c>
      <c r="G183" s="9">
        <f t="shared" si="28"/>
        <v>130</v>
      </c>
      <c r="H183" s="6"/>
      <c r="I183" s="8">
        <f t="shared" si="30"/>
        <v>2520.3299273346006</v>
      </c>
      <c r="J183" s="8">
        <f t="shared" si="25"/>
        <v>1.1392149990570033E-3</v>
      </c>
      <c r="K183" s="6"/>
      <c r="L183" s="8">
        <f t="shared" ref="L183:L189" si="33">L$40/(1+L$41*EXP(-L$42*$G183))</f>
        <v>3780.4907518968967</v>
      </c>
      <c r="M183" s="8">
        <f t="shared" si="26"/>
        <v>2.3590113191858109E-3</v>
      </c>
      <c r="N183" s="6"/>
      <c r="O183" s="8">
        <f t="shared" ref="O183:O189" si="34">O$40/(1+O$41*EXP(-O$42*$G183))</f>
        <v>7560.9333026376989</v>
      </c>
      <c r="P183" s="8">
        <f t="shared" si="27"/>
        <v>1.2009541189399897E-2</v>
      </c>
    </row>
    <row r="184" spans="1:16" x14ac:dyDescent="0.4">
      <c r="A184" s="7">
        <f t="shared" ref="A184:A189" si="35">A183+1</f>
        <v>44130</v>
      </c>
      <c r="B184" s="6"/>
      <c r="C184" s="6"/>
      <c r="D184" s="8">
        <f t="shared" si="31"/>
        <v>2520.330914372214</v>
      </c>
      <c r="E184" s="8">
        <f t="shared" si="29"/>
        <v>3780.4927943903244</v>
      </c>
      <c r="F184" s="8">
        <f t="shared" si="32"/>
        <v>7560.9437212446337</v>
      </c>
      <c r="G184" s="9">
        <f t="shared" si="28"/>
        <v>131</v>
      </c>
      <c r="H184" s="6"/>
      <c r="I184" s="8">
        <f t="shared" si="30"/>
        <v>2520.330914372214</v>
      </c>
      <c r="J184" s="8">
        <f t="shared" ref="J184:J189" si="36">I184-I183</f>
        <v>9.8703761341312202E-4</v>
      </c>
      <c r="K184" s="6"/>
      <c r="L184" s="8">
        <f t="shared" si="33"/>
        <v>3780.4927943903244</v>
      </c>
      <c r="M184" s="8">
        <f t="shared" ref="M184:M189" si="37">L184-L183</f>
        <v>2.0424934277798457E-3</v>
      </c>
      <c r="N184" s="6"/>
      <c r="O184" s="8">
        <f t="shared" si="34"/>
        <v>7560.9437212446337</v>
      </c>
      <c r="P184" s="8">
        <f t="shared" ref="P184:P189" si="38">O184-O183</f>
        <v>1.0418606934763375E-2</v>
      </c>
    </row>
    <row r="185" spans="1:16" x14ac:dyDescent="0.4">
      <c r="A185" s="7">
        <f t="shared" si="35"/>
        <v>44131</v>
      </c>
      <c r="B185" s="6"/>
      <c r="C185" s="6"/>
      <c r="D185" s="8">
        <f t="shared" si="31"/>
        <v>2520.3317695603391</v>
      </c>
      <c r="E185" s="8">
        <f t="shared" si="29"/>
        <v>3780.4945628340433</v>
      </c>
      <c r="F185" s="8">
        <f t="shared" si="32"/>
        <v>7560.9527596688395</v>
      </c>
      <c r="G185" s="9">
        <f t="shared" si="28"/>
        <v>132</v>
      </c>
      <c r="H185" s="6"/>
      <c r="I185" s="8">
        <f t="shared" si="30"/>
        <v>2520.3317695603391</v>
      </c>
      <c r="J185" s="8">
        <f t="shared" si="36"/>
        <v>8.5518812511509168E-4</v>
      </c>
      <c r="K185" s="6"/>
      <c r="L185" s="8">
        <f t="shared" si="33"/>
        <v>3780.4945628340433</v>
      </c>
      <c r="M185" s="8">
        <f t="shared" si="37"/>
        <v>1.7684437189018354E-3</v>
      </c>
      <c r="N185" s="6"/>
      <c r="O185" s="8">
        <f t="shared" si="34"/>
        <v>7560.9527596688395</v>
      </c>
      <c r="P185" s="8">
        <f t="shared" si="38"/>
        <v>9.038424205755291E-3</v>
      </c>
    </row>
    <row r="186" spans="1:16" x14ac:dyDescent="0.4">
      <c r="A186" s="7">
        <f t="shared" si="35"/>
        <v>44132</v>
      </c>
      <c r="B186" s="6"/>
      <c r="C186" s="6"/>
      <c r="D186" s="8">
        <f t="shared" si="31"/>
        <v>2520.3325105114927</v>
      </c>
      <c r="E186" s="8">
        <f t="shared" si="29"/>
        <v>3780.496093998217</v>
      </c>
      <c r="F186" s="8">
        <f t="shared" si="32"/>
        <v>7560.9606007444045</v>
      </c>
      <c r="G186" s="9">
        <f t="shared" si="28"/>
        <v>133</v>
      </c>
      <c r="H186" s="6"/>
      <c r="I186" s="8">
        <f t="shared" si="30"/>
        <v>2520.3325105114927</v>
      </c>
      <c r="J186" s="8">
        <f t="shared" si="36"/>
        <v>7.4095115360250929E-4</v>
      </c>
      <c r="K186" s="6"/>
      <c r="L186" s="8">
        <f t="shared" si="33"/>
        <v>3780.496093998217</v>
      </c>
      <c r="M186" s="8">
        <f t="shared" si="37"/>
        <v>1.531164173684374E-3</v>
      </c>
      <c r="N186" s="6"/>
      <c r="O186" s="8">
        <f t="shared" si="34"/>
        <v>7560.9606007444045</v>
      </c>
      <c r="P186" s="8">
        <f t="shared" si="38"/>
        <v>7.8410755650111241E-3</v>
      </c>
    </row>
    <row r="187" spans="1:16" x14ac:dyDescent="0.4">
      <c r="A187" s="7">
        <f t="shared" si="35"/>
        <v>44133</v>
      </c>
      <c r="B187" s="6"/>
      <c r="C187" s="6"/>
      <c r="D187" s="8">
        <f t="shared" si="31"/>
        <v>2520.3331524855212</v>
      </c>
      <c r="E187" s="8">
        <f t="shared" si="29"/>
        <v>3780.4974197194874</v>
      </c>
      <c r="F187" s="8">
        <f t="shared" si="32"/>
        <v>7560.9674030858814</v>
      </c>
      <c r="G187" s="9">
        <f t="shared" si="28"/>
        <v>134</v>
      </c>
      <c r="H187" s="6"/>
      <c r="I187" s="8">
        <f t="shared" si="30"/>
        <v>2520.3331524855212</v>
      </c>
      <c r="J187" s="8">
        <f t="shared" si="36"/>
        <v>6.4197402844001772E-4</v>
      </c>
      <c r="K187" s="6"/>
      <c r="L187" s="8">
        <f t="shared" si="33"/>
        <v>3780.4974197194874</v>
      </c>
      <c r="M187" s="8">
        <f t="shared" si="37"/>
        <v>1.3257212704047561E-3</v>
      </c>
      <c r="N187" s="6"/>
      <c r="O187" s="8">
        <f t="shared" si="34"/>
        <v>7560.9674030858814</v>
      </c>
      <c r="P187" s="8">
        <f t="shared" si="38"/>
        <v>6.8023414769413648E-3</v>
      </c>
    </row>
    <row r="188" spans="1:16" x14ac:dyDescent="0.4">
      <c r="A188" s="7">
        <f t="shared" si="35"/>
        <v>44134</v>
      </c>
      <c r="B188" s="6"/>
      <c r="C188" s="6"/>
      <c r="D188" s="8">
        <f t="shared" si="31"/>
        <v>2520.3337087038635</v>
      </c>
      <c r="E188" s="8">
        <f t="shared" si="29"/>
        <v>3780.4985675628996</v>
      </c>
      <c r="F188" s="8">
        <f t="shared" si="32"/>
        <v>7560.9733042964099</v>
      </c>
      <c r="G188" s="9">
        <f t="shared" si="28"/>
        <v>135</v>
      </c>
      <c r="H188" s="6"/>
      <c r="I188" s="8">
        <f t="shared" si="30"/>
        <v>2520.3337087038635</v>
      </c>
      <c r="J188" s="8">
        <f t="shared" si="36"/>
        <v>5.5621834235353163E-4</v>
      </c>
      <c r="K188" s="6"/>
      <c r="L188" s="8">
        <f t="shared" si="33"/>
        <v>3780.4985675628996</v>
      </c>
      <c r="M188" s="8">
        <f t="shared" si="37"/>
        <v>1.1478434121272585E-3</v>
      </c>
      <c r="N188" s="6"/>
      <c r="O188" s="8">
        <f t="shared" si="34"/>
        <v>7560.9733042964099</v>
      </c>
      <c r="P188" s="8">
        <f t="shared" si="38"/>
        <v>5.9012105284637073E-3</v>
      </c>
    </row>
    <row r="189" spans="1:16" x14ac:dyDescent="0.4">
      <c r="A189" s="7">
        <f t="shared" si="35"/>
        <v>44135</v>
      </c>
      <c r="B189" s="6"/>
      <c r="C189" s="6"/>
      <c r="D189" s="8">
        <f t="shared" si="31"/>
        <v>2520.3341906218407</v>
      </c>
      <c r="E189" s="8">
        <f t="shared" si="29"/>
        <v>3780.49956139502</v>
      </c>
      <c r="F189" s="8">
        <f t="shared" si="32"/>
        <v>7560.9784237509502</v>
      </c>
      <c r="G189" s="9">
        <f t="shared" si="28"/>
        <v>136</v>
      </c>
      <c r="H189" s="6"/>
      <c r="I189" s="8">
        <f t="shared" si="30"/>
        <v>2520.3341906218407</v>
      </c>
      <c r="J189" s="8">
        <f t="shared" si="36"/>
        <v>4.8191797714025597E-4</v>
      </c>
      <c r="K189" s="6"/>
      <c r="L189" s="8">
        <f t="shared" si="33"/>
        <v>3780.49956139502</v>
      </c>
      <c r="M189" s="8">
        <f t="shared" si="37"/>
        <v>9.9383212045722757E-4</v>
      </c>
      <c r="N189" s="6"/>
      <c r="O189" s="8">
        <f t="shared" si="34"/>
        <v>7560.9784237509502</v>
      </c>
      <c r="P189" s="8">
        <f t="shared" si="38"/>
        <v>5.1194545403632219E-3</v>
      </c>
    </row>
    <row r="190" spans="1:16" x14ac:dyDescent="0.4">
      <c r="A190" s="1"/>
      <c r="D190" s="3"/>
      <c r="E190" s="3"/>
      <c r="F190" s="3"/>
      <c r="I190" s="3"/>
      <c r="J190" s="3"/>
      <c r="M190" s="3"/>
      <c r="P190" s="3"/>
    </row>
  </sheetData>
  <phoneticPr fontId="1"/>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0B96A-FE9C-4270-B9D8-6B6D20017C94}">
  <dimension ref="A1:O130"/>
  <sheetViews>
    <sheetView zoomScaleNormal="100" workbookViewId="0"/>
  </sheetViews>
  <sheetFormatPr defaultRowHeight="18.75" x14ac:dyDescent="0.4"/>
  <cols>
    <col min="6" max="6" width="9" customWidth="1"/>
    <col min="7" max="7" width="6.625" customWidth="1"/>
    <col min="10" max="10" width="6.625" customWidth="1"/>
    <col min="13" max="13" width="6.625" customWidth="1"/>
    <col min="15" max="15" width="9" customWidth="1"/>
  </cols>
  <sheetData>
    <row r="1" spans="1:1" ht="24" x14ac:dyDescent="0.5">
      <c r="A1" s="5" t="s">
        <v>28</v>
      </c>
    </row>
    <row r="25" spans="1:14" x14ac:dyDescent="0.4">
      <c r="A25" t="s">
        <v>44</v>
      </c>
    </row>
    <row r="26" spans="1:14" x14ac:dyDescent="0.4">
      <c r="A26" t="s">
        <v>46</v>
      </c>
    </row>
    <row r="27" spans="1:14" x14ac:dyDescent="0.4">
      <c r="A27" t="s">
        <v>45</v>
      </c>
    </row>
    <row r="30" spans="1:14" x14ac:dyDescent="0.4">
      <c r="A30" s="16" t="s">
        <v>43</v>
      </c>
      <c r="B30" s="16"/>
      <c r="C30" s="16"/>
      <c r="D30" s="16"/>
      <c r="E30" s="16"/>
      <c r="F30" s="16"/>
      <c r="G30" s="15" t="s">
        <v>42</v>
      </c>
      <c r="H30" s="15"/>
      <c r="I30" s="15"/>
      <c r="J30" s="15"/>
      <c r="K30" s="15"/>
      <c r="L30" s="15"/>
      <c r="M30" s="15"/>
      <c r="N30" s="15"/>
    </row>
    <row r="31" spans="1:14" x14ac:dyDescent="0.4">
      <c r="A31" s="16" t="s">
        <v>2</v>
      </c>
      <c r="B31" s="16"/>
      <c r="C31" s="16"/>
      <c r="D31" s="16"/>
      <c r="E31" s="16"/>
      <c r="F31" s="16"/>
      <c r="G31" t="s">
        <v>2</v>
      </c>
      <c r="J31" t="s">
        <v>11</v>
      </c>
      <c r="M31" t="s">
        <v>18</v>
      </c>
    </row>
    <row r="32" spans="1:14" x14ac:dyDescent="0.4">
      <c r="A32" s="16" t="s">
        <v>32</v>
      </c>
      <c r="B32" s="16"/>
      <c r="C32" s="16"/>
      <c r="D32" s="16"/>
      <c r="E32" s="16"/>
      <c r="F32" s="16"/>
      <c r="G32" t="s">
        <v>9</v>
      </c>
      <c r="H32">
        <v>17</v>
      </c>
      <c r="J32" t="s">
        <v>9</v>
      </c>
      <c r="K32">
        <v>27</v>
      </c>
      <c r="M32" t="s">
        <v>9</v>
      </c>
      <c r="N32">
        <v>17</v>
      </c>
    </row>
    <row r="33" spans="1:15" x14ac:dyDescent="0.4">
      <c r="A33" s="16" t="s">
        <v>11</v>
      </c>
      <c r="B33" s="16"/>
      <c r="C33" s="16"/>
      <c r="D33" s="16"/>
      <c r="E33" s="16"/>
      <c r="F33" s="16"/>
      <c r="G33" t="s">
        <v>3</v>
      </c>
      <c r="H33">
        <f>SUM(H78:H94)</f>
        <v>10776</v>
      </c>
      <c r="J33" t="s">
        <v>3</v>
      </c>
      <c r="K33">
        <f>SUM(K48:K74)</f>
        <v>1.1729558166384104</v>
      </c>
      <c r="M33" t="s">
        <v>3</v>
      </c>
      <c r="N33">
        <f>SUM(N78:N94)</f>
        <v>108.1658229287404</v>
      </c>
    </row>
    <row r="34" spans="1:15" x14ac:dyDescent="0.4">
      <c r="A34" s="16" t="s">
        <v>33</v>
      </c>
      <c r="B34" s="16"/>
      <c r="C34" s="16"/>
      <c r="D34" s="16"/>
      <c r="E34" s="16"/>
      <c r="F34" s="16"/>
      <c r="G34" t="s">
        <v>4</v>
      </c>
      <c r="H34">
        <f>SUM(H95:H111)</f>
        <v>25093</v>
      </c>
      <c r="J34" t="s">
        <v>4</v>
      </c>
      <c r="K34">
        <f>SUM(K75:K101)</f>
        <v>5.1331945065261599E-2</v>
      </c>
      <c r="M34" t="s">
        <v>4</v>
      </c>
      <c r="N34">
        <f>SUM(N95:N111)</f>
        <v>123.9520308110704</v>
      </c>
    </row>
    <row r="35" spans="1:15" x14ac:dyDescent="0.4">
      <c r="A35" s="16" t="s">
        <v>37</v>
      </c>
      <c r="B35" s="16"/>
      <c r="C35" s="16"/>
      <c r="D35" s="16"/>
      <c r="E35" s="16"/>
      <c r="F35" s="16"/>
      <c r="G35" t="s">
        <v>5</v>
      </c>
      <c r="H35">
        <f>SUM(H112:H128)</f>
        <v>29644</v>
      </c>
      <c r="J35" t="s">
        <v>5</v>
      </c>
      <c r="K35">
        <f>SUM(K102:K128)</f>
        <v>1.6069142707438405E-2</v>
      </c>
      <c r="M35" t="s">
        <v>5</v>
      </c>
      <c r="N35">
        <f>SUM(N112:N128)</f>
        <v>126.88224588705606</v>
      </c>
    </row>
    <row r="36" spans="1:15" x14ac:dyDescent="0.4">
      <c r="A36" s="16" t="s">
        <v>35</v>
      </c>
      <c r="B36" s="16"/>
      <c r="C36" s="16"/>
      <c r="D36" s="16"/>
      <c r="E36" s="16"/>
      <c r="F36" s="16"/>
      <c r="G36" t="s">
        <v>6</v>
      </c>
      <c r="H36">
        <f>((H35-H34)/(H34-H33))^(1/H32)</f>
        <v>0.93480466543637508</v>
      </c>
      <c r="J36" t="s">
        <v>6</v>
      </c>
      <c r="K36">
        <f>((K35-K34)/(K34-K33))^(1/K32)</f>
        <v>0.8797326797273175</v>
      </c>
      <c r="M36" t="s">
        <v>6</v>
      </c>
      <c r="N36">
        <f>((N35-N34)/(N34-N33))^(1/N32)</f>
        <v>0.90568619064973199</v>
      </c>
    </row>
    <row r="37" spans="1:15" x14ac:dyDescent="0.4">
      <c r="A37" s="16" t="s">
        <v>36</v>
      </c>
      <c r="B37" s="16"/>
      <c r="C37" s="16"/>
      <c r="D37" s="16"/>
      <c r="E37" s="16"/>
      <c r="F37" s="16"/>
      <c r="G37" t="s">
        <v>7</v>
      </c>
      <c r="H37">
        <f>(H33-H34)*(H36-1)/((H36^H32-1)^2)</f>
        <v>2006.0379898543245</v>
      </c>
      <c r="J37" t="s">
        <v>7</v>
      </c>
      <c r="K37">
        <f>(K33-K34)*(K36-1)/((K36^K32-1)^2)</f>
        <v>-0.14379407060839897</v>
      </c>
      <c r="M37" t="s">
        <v>7</v>
      </c>
      <c r="N37">
        <f>(N33-N34)*(N36-1)/((N36^N32-1)^2)</f>
        <v>2.2449025725594023</v>
      </c>
    </row>
    <row r="38" spans="1:15" x14ac:dyDescent="0.4">
      <c r="A38" s="16" t="s">
        <v>18</v>
      </c>
      <c r="B38" s="16"/>
      <c r="C38" s="16"/>
      <c r="D38" s="16"/>
      <c r="E38" s="16"/>
      <c r="F38" s="16"/>
      <c r="G38" t="s">
        <v>8</v>
      </c>
      <c r="H38">
        <f>(H33+(H33-H34)/(H36^H32-1))/H32</f>
        <v>1868.5168531881313</v>
      </c>
      <c r="J38" t="s">
        <v>8</v>
      </c>
      <c r="K38">
        <f>(K33+(K33-K34)/(K36^K32-1))/K32</f>
        <v>5.5276028358942756E-4</v>
      </c>
      <c r="M38" t="s">
        <v>8</v>
      </c>
      <c r="N38">
        <f>(N33+(N33-N34)/(N36^N32-1))/N32</f>
        <v>7.5029481236500644</v>
      </c>
    </row>
    <row r="39" spans="1:15" x14ac:dyDescent="0.4">
      <c r="A39" s="16" t="s">
        <v>34</v>
      </c>
      <c r="B39" s="16"/>
      <c r="C39" s="16"/>
      <c r="D39" s="16"/>
      <c r="E39" s="16"/>
      <c r="F39" s="16"/>
      <c r="J39" t="s">
        <v>15</v>
      </c>
      <c r="K39">
        <f>1/K38</f>
        <v>1809.1024802041813</v>
      </c>
      <c r="M39" t="s">
        <v>15</v>
      </c>
      <c r="N39">
        <f>EXP(N38)</f>
        <v>1813.3806120253103</v>
      </c>
    </row>
    <row r="40" spans="1:15" x14ac:dyDescent="0.4">
      <c r="A40" s="16" t="s">
        <v>38</v>
      </c>
      <c r="B40" s="16"/>
      <c r="C40" s="16"/>
      <c r="D40" s="16"/>
      <c r="E40" s="16"/>
      <c r="F40" s="16"/>
      <c r="J40" t="s">
        <v>16</v>
      </c>
      <c r="K40">
        <f>-K37*K39</f>
        <v>260.13820977630974</v>
      </c>
      <c r="M40" t="s">
        <v>16</v>
      </c>
      <c r="N40">
        <f>N37</f>
        <v>2.2449025725594023</v>
      </c>
    </row>
    <row r="41" spans="1:15" x14ac:dyDescent="0.4">
      <c r="A41" s="16" t="s">
        <v>39</v>
      </c>
      <c r="B41" s="16"/>
      <c r="C41" s="16"/>
      <c r="D41" s="16"/>
      <c r="E41" s="16"/>
      <c r="F41" s="16"/>
      <c r="J41" t="s">
        <v>14</v>
      </c>
      <c r="K41">
        <f>-LN(K36)</f>
        <v>0.12813719069539914</v>
      </c>
      <c r="M41" t="s">
        <v>14</v>
      </c>
      <c r="N41">
        <f>-LN(N36)</f>
        <v>9.9062400874664461E-2</v>
      </c>
    </row>
    <row r="42" spans="1:15" x14ac:dyDescent="0.4">
      <c r="A42" s="16" t="s">
        <v>36</v>
      </c>
      <c r="B42" s="16"/>
      <c r="C42" s="16"/>
      <c r="D42" s="16"/>
      <c r="E42" s="16"/>
      <c r="F42" s="16"/>
    </row>
    <row r="44" spans="1:15" x14ac:dyDescent="0.4">
      <c r="A44" t="s">
        <v>40</v>
      </c>
    </row>
    <row r="47" spans="1:15" x14ac:dyDescent="0.4">
      <c r="A47" s="13" t="s">
        <v>0</v>
      </c>
      <c r="B47" s="13" t="s">
        <v>1</v>
      </c>
      <c r="C47" s="13" t="s">
        <v>41</v>
      </c>
      <c r="D47" s="13" t="s">
        <v>29</v>
      </c>
      <c r="E47" s="13" t="s">
        <v>30</v>
      </c>
      <c r="F47" s="13" t="s">
        <v>31</v>
      </c>
      <c r="G47" s="14" t="s">
        <v>22</v>
      </c>
      <c r="H47" s="14" t="s">
        <v>12</v>
      </c>
      <c r="I47" s="14" t="s">
        <v>10</v>
      </c>
      <c r="J47" s="14" t="s">
        <v>22</v>
      </c>
      <c r="K47" s="14" t="s">
        <v>13</v>
      </c>
      <c r="L47" s="14" t="s">
        <v>17</v>
      </c>
      <c r="M47" s="14" t="s">
        <v>22</v>
      </c>
      <c r="N47" s="14" t="s">
        <v>19</v>
      </c>
      <c r="O47" s="14" t="s">
        <v>20</v>
      </c>
    </row>
    <row r="48" spans="1:15" x14ac:dyDescent="0.4">
      <c r="A48" s="7">
        <v>43892</v>
      </c>
      <c r="B48" s="6">
        <v>2</v>
      </c>
      <c r="C48" s="6">
        <f>B48</f>
        <v>2</v>
      </c>
      <c r="D48" s="8"/>
      <c r="E48" s="8">
        <f>L48</f>
        <v>6.9277586062715732</v>
      </c>
      <c r="F48" s="8"/>
      <c r="G48" s="9"/>
      <c r="H48" s="6"/>
      <c r="I48" s="8"/>
      <c r="J48" s="10">
        <v>0</v>
      </c>
      <c r="K48" s="6">
        <f>1/C48</f>
        <v>0.5</v>
      </c>
      <c r="L48" s="8">
        <f>$K$39/(1+$K$40*EXP(-$K$41*J48))</f>
        <v>6.9277586062715732</v>
      </c>
      <c r="M48" s="9"/>
      <c r="N48" s="6"/>
      <c r="O48" s="8"/>
    </row>
    <row r="49" spans="1:15" x14ac:dyDescent="0.4">
      <c r="A49" s="7">
        <v>43893</v>
      </c>
      <c r="B49" s="6">
        <v>2</v>
      </c>
      <c r="C49" s="6">
        <f>C48+B49</f>
        <v>4</v>
      </c>
      <c r="D49" s="8"/>
      <c r="E49" s="8">
        <f t="shared" ref="E49:E112" si="0">L49</f>
        <v>7.8707247099236168</v>
      </c>
      <c r="F49" s="8"/>
      <c r="G49" s="9"/>
      <c r="H49" s="6"/>
      <c r="I49" s="8"/>
      <c r="J49" s="10">
        <f>J48+1</f>
        <v>1</v>
      </c>
      <c r="K49" s="6">
        <f t="shared" ref="K49:K112" si="1">1/C49</f>
        <v>0.25</v>
      </c>
      <c r="L49" s="8">
        <f t="shared" ref="L49:L112" si="2">$K$39/(1+$K$40*EXP(-$K$41*J49))</f>
        <v>7.8707247099236168</v>
      </c>
      <c r="M49" s="9"/>
      <c r="N49" s="6"/>
      <c r="O49" s="8"/>
    </row>
    <row r="50" spans="1:15" x14ac:dyDescent="0.4">
      <c r="A50" s="7">
        <v>43894</v>
      </c>
      <c r="B50" s="6">
        <v>9</v>
      </c>
      <c r="C50" s="6">
        <f t="shared" ref="C50:C113" si="3">C49+B50</f>
        <v>13</v>
      </c>
      <c r="D50" s="8"/>
      <c r="E50" s="8">
        <f t="shared" si="0"/>
        <v>8.941405053207454</v>
      </c>
      <c r="F50" s="8"/>
      <c r="G50" s="9"/>
      <c r="H50" s="6"/>
      <c r="I50" s="8"/>
      <c r="J50" s="10">
        <f t="shared" ref="J50:J113" si="4">J49+1</f>
        <v>2</v>
      </c>
      <c r="K50" s="6">
        <f t="shared" si="1"/>
        <v>7.6923076923076927E-2</v>
      </c>
      <c r="L50" s="8">
        <f t="shared" si="2"/>
        <v>8.941405053207454</v>
      </c>
      <c r="M50" s="9"/>
      <c r="N50" s="6"/>
      <c r="O50" s="8"/>
    </row>
    <row r="51" spans="1:15" x14ac:dyDescent="0.4">
      <c r="A51" s="7">
        <v>43895</v>
      </c>
      <c r="B51" s="6">
        <v>1</v>
      </c>
      <c r="C51" s="6">
        <f t="shared" si="3"/>
        <v>14</v>
      </c>
      <c r="D51" s="8"/>
      <c r="E51" s="8">
        <f t="shared" si="0"/>
        <v>10.156912243378468</v>
      </c>
      <c r="F51" s="8"/>
      <c r="G51" s="9"/>
      <c r="H51" s="6"/>
      <c r="I51" s="8"/>
      <c r="J51" s="10">
        <f t="shared" si="4"/>
        <v>3</v>
      </c>
      <c r="K51" s="6">
        <f t="shared" si="1"/>
        <v>7.1428571428571425E-2</v>
      </c>
      <c r="L51" s="8">
        <f t="shared" si="2"/>
        <v>10.156912243378468</v>
      </c>
      <c r="M51" s="9"/>
      <c r="N51" s="6"/>
      <c r="O51" s="8"/>
    </row>
    <row r="52" spans="1:15" x14ac:dyDescent="0.4">
      <c r="A52" s="7">
        <v>43896</v>
      </c>
      <c r="B52" s="6">
        <v>13</v>
      </c>
      <c r="C52" s="6">
        <f t="shared" si="3"/>
        <v>27</v>
      </c>
      <c r="D52" s="8"/>
      <c r="E52" s="8">
        <f t="shared" si="0"/>
        <v>11.536598241516964</v>
      </c>
      <c r="F52" s="8"/>
      <c r="G52" s="9"/>
      <c r="H52" s="6"/>
      <c r="I52" s="8"/>
      <c r="J52" s="10">
        <f t="shared" si="4"/>
        <v>4</v>
      </c>
      <c r="K52" s="6">
        <f t="shared" si="1"/>
        <v>3.7037037037037035E-2</v>
      </c>
      <c r="L52" s="8">
        <f t="shared" si="2"/>
        <v>11.536598241516964</v>
      </c>
      <c r="M52" s="9"/>
      <c r="N52" s="6"/>
      <c r="O52" s="8"/>
    </row>
    <row r="53" spans="1:15" x14ac:dyDescent="0.4">
      <c r="A53" s="7">
        <v>43897</v>
      </c>
      <c r="B53" s="6">
        <v>10</v>
      </c>
      <c r="C53" s="6">
        <f t="shared" si="3"/>
        <v>37</v>
      </c>
      <c r="D53" s="8"/>
      <c r="E53" s="8">
        <f t="shared" si="0"/>
        <v>13.102331861925688</v>
      </c>
      <c r="F53" s="8"/>
      <c r="G53" s="9"/>
      <c r="H53" s="6"/>
      <c r="I53" s="8"/>
      <c r="J53" s="10">
        <f t="shared" si="4"/>
        <v>5</v>
      </c>
      <c r="K53" s="6">
        <f t="shared" si="1"/>
        <v>2.7027027027027029E-2</v>
      </c>
      <c r="L53" s="8">
        <f t="shared" si="2"/>
        <v>13.102331861925688</v>
      </c>
      <c r="M53" s="9"/>
      <c r="N53" s="6"/>
      <c r="O53" s="8"/>
    </row>
    <row r="54" spans="1:15" x14ac:dyDescent="0.4">
      <c r="A54" s="7">
        <v>43898</v>
      </c>
      <c r="B54" s="6">
        <v>14</v>
      </c>
      <c r="C54" s="6">
        <f t="shared" si="3"/>
        <v>51</v>
      </c>
      <c r="D54" s="8"/>
      <c r="E54" s="8">
        <f t="shared" si="0"/>
        <v>14.878806117627571</v>
      </c>
      <c r="F54" s="8"/>
      <c r="G54" s="9"/>
      <c r="H54" s="6"/>
      <c r="I54" s="8"/>
      <c r="J54" s="10">
        <f t="shared" si="4"/>
        <v>6</v>
      </c>
      <c r="K54" s="6">
        <f t="shared" si="1"/>
        <v>1.9607843137254902E-2</v>
      </c>
      <c r="L54" s="8">
        <f t="shared" si="2"/>
        <v>14.878806117627571</v>
      </c>
      <c r="M54" s="9"/>
      <c r="N54" s="6"/>
      <c r="O54" s="8"/>
    </row>
    <row r="55" spans="1:15" x14ac:dyDescent="0.4">
      <c r="A55" s="7">
        <v>43899</v>
      </c>
      <c r="B55" s="6">
        <v>0</v>
      </c>
      <c r="C55" s="6">
        <f t="shared" si="3"/>
        <v>51</v>
      </c>
      <c r="D55" s="8"/>
      <c r="E55" s="8">
        <f t="shared" si="0"/>
        <v>16.893877255002277</v>
      </c>
      <c r="F55" s="8"/>
      <c r="G55" s="9"/>
      <c r="H55" s="6"/>
      <c r="I55" s="8"/>
      <c r="J55" s="10">
        <f t="shared" si="4"/>
        <v>7</v>
      </c>
      <c r="K55" s="6">
        <f t="shared" si="1"/>
        <v>1.9607843137254902E-2</v>
      </c>
      <c r="L55" s="8">
        <f t="shared" si="2"/>
        <v>16.893877255002277</v>
      </c>
      <c r="M55" s="9"/>
      <c r="N55" s="6"/>
      <c r="O55" s="8"/>
    </row>
    <row r="56" spans="1:15" x14ac:dyDescent="0.4">
      <c r="A56" s="7">
        <v>43900</v>
      </c>
      <c r="B56" s="6">
        <v>18</v>
      </c>
      <c r="C56" s="6">
        <f t="shared" si="3"/>
        <v>69</v>
      </c>
      <c r="D56" s="8"/>
      <c r="E56" s="8">
        <f t="shared" si="0"/>
        <v>19.178936976199687</v>
      </c>
      <c r="F56" s="8"/>
      <c r="G56" s="9"/>
      <c r="H56" s="6"/>
      <c r="I56" s="8"/>
      <c r="J56" s="10">
        <f t="shared" si="4"/>
        <v>8</v>
      </c>
      <c r="K56" s="6">
        <f t="shared" si="1"/>
        <v>1.4492753623188406E-2</v>
      </c>
      <c r="L56" s="8">
        <f t="shared" si="2"/>
        <v>19.178936976199687</v>
      </c>
      <c r="M56" s="9"/>
      <c r="N56" s="6"/>
      <c r="O56" s="8"/>
    </row>
    <row r="57" spans="1:15" x14ac:dyDescent="0.4">
      <c r="A57" s="7">
        <v>43901</v>
      </c>
      <c r="B57" s="6">
        <v>7</v>
      </c>
      <c r="C57" s="6">
        <f t="shared" si="3"/>
        <v>76</v>
      </c>
      <c r="D57" s="8"/>
      <c r="E57" s="8">
        <f t="shared" si="0"/>
        <v>21.769318807780106</v>
      </c>
      <c r="F57" s="8"/>
      <c r="G57" s="9"/>
      <c r="H57" s="6"/>
      <c r="I57" s="8"/>
      <c r="J57" s="10">
        <f t="shared" si="4"/>
        <v>9</v>
      </c>
      <c r="K57" s="6">
        <f t="shared" si="1"/>
        <v>1.3157894736842105E-2</v>
      </c>
      <c r="L57" s="8">
        <f t="shared" si="2"/>
        <v>21.769318807780106</v>
      </c>
      <c r="M57" s="9"/>
      <c r="N57" s="6"/>
      <c r="O57" s="8"/>
    </row>
    <row r="58" spans="1:15" x14ac:dyDescent="0.4">
      <c r="A58" s="7">
        <v>43902</v>
      </c>
      <c r="B58" s="6">
        <v>9</v>
      </c>
      <c r="C58" s="6">
        <f t="shared" si="3"/>
        <v>85</v>
      </c>
      <c r="D58" s="8"/>
      <c r="E58" s="8">
        <f t="shared" si="0"/>
        <v>24.704738778971702</v>
      </c>
      <c r="F58" s="8"/>
      <c r="G58" s="9"/>
      <c r="H58" s="6"/>
      <c r="I58" s="8"/>
      <c r="J58" s="10">
        <f t="shared" si="4"/>
        <v>10</v>
      </c>
      <c r="K58" s="6">
        <f t="shared" si="1"/>
        <v>1.1764705882352941E-2</v>
      </c>
      <c r="L58" s="8">
        <f t="shared" si="2"/>
        <v>24.704738778971702</v>
      </c>
      <c r="M58" s="9"/>
      <c r="N58" s="6"/>
      <c r="O58" s="8"/>
    </row>
    <row r="59" spans="1:15" x14ac:dyDescent="0.4">
      <c r="A59" s="7">
        <v>43903</v>
      </c>
      <c r="B59" s="6">
        <v>3</v>
      </c>
      <c r="C59" s="6">
        <f t="shared" si="3"/>
        <v>88</v>
      </c>
      <c r="D59" s="8"/>
      <c r="E59" s="8">
        <f t="shared" si="0"/>
        <v>28.029769451089653</v>
      </c>
      <c r="F59" s="8"/>
      <c r="G59" s="9"/>
      <c r="H59" s="6"/>
      <c r="I59" s="8"/>
      <c r="J59" s="10">
        <f t="shared" si="4"/>
        <v>11</v>
      </c>
      <c r="K59" s="6">
        <f t="shared" si="1"/>
        <v>1.1363636363636364E-2</v>
      </c>
      <c r="L59" s="8">
        <f t="shared" si="2"/>
        <v>28.029769451089653</v>
      </c>
      <c r="M59" s="9"/>
      <c r="N59" s="6"/>
      <c r="O59" s="8"/>
    </row>
    <row r="60" spans="1:15" x14ac:dyDescent="0.4">
      <c r="A60" s="7">
        <v>43904</v>
      </c>
      <c r="B60" s="6">
        <v>10</v>
      </c>
      <c r="C60" s="6">
        <f t="shared" si="3"/>
        <v>98</v>
      </c>
      <c r="D60" s="8"/>
      <c r="E60" s="8">
        <f t="shared" si="0"/>
        <v>31.794344805003067</v>
      </c>
      <c r="F60" s="8"/>
      <c r="G60" s="9"/>
      <c r="H60" s="6"/>
      <c r="I60" s="8"/>
      <c r="J60" s="10">
        <f t="shared" si="4"/>
        <v>12</v>
      </c>
      <c r="K60" s="6">
        <f t="shared" si="1"/>
        <v>1.020408163265306E-2</v>
      </c>
      <c r="L60" s="8">
        <f t="shared" si="2"/>
        <v>31.794344805003067</v>
      </c>
      <c r="M60" s="9"/>
      <c r="N60" s="6"/>
      <c r="O60" s="8"/>
    </row>
    <row r="61" spans="1:15" x14ac:dyDescent="0.4">
      <c r="A61" s="7">
        <v>43905</v>
      </c>
      <c r="B61" s="6">
        <v>4</v>
      </c>
      <c r="C61" s="6">
        <f t="shared" si="3"/>
        <v>102</v>
      </c>
      <c r="D61" s="8"/>
      <c r="E61" s="8">
        <f t="shared" si="0"/>
        <v>36.054291445290744</v>
      </c>
      <c r="F61" s="8"/>
      <c r="G61" s="9"/>
      <c r="H61" s="6"/>
      <c r="I61" s="8"/>
      <c r="J61" s="10">
        <f t="shared" si="4"/>
        <v>13</v>
      </c>
      <c r="K61" s="6">
        <f t="shared" si="1"/>
        <v>9.8039215686274508E-3</v>
      </c>
      <c r="L61" s="8">
        <f t="shared" si="2"/>
        <v>36.054291445290744</v>
      </c>
      <c r="M61" s="9"/>
      <c r="N61" s="6"/>
      <c r="O61" s="8"/>
    </row>
    <row r="62" spans="1:15" x14ac:dyDescent="0.4">
      <c r="A62" s="7">
        <v>43906</v>
      </c>
      <c r="B62" s="6">
        <v>2</v>
      </c>
      <c r="C62" s="6">
        <f t="shared" si="3"/>
        <v>104</v>
      </c>
      <c r="D62" s="8"/>
      <c r="E62" s="8">
        <f t="shared" si="0"/>
        <v>40.871878902895901</v>
      </c>
      <c r="F62" s="8"/>
      <c r="G62" s="9"/>
      <c r="H62" s="6"/>
      <c r="I62" s="8"/>
      <c r="J62" s="10">
        <f t="shared" si="4"/>
        <v>14</v>
      </c>
      <c r="K62" s="6">
        <f t="shared" si="1"/>
        <v>9.6153846153846159E-3</v>
      </c>
      <c r="L62" s="8">
        <f t="shared" si="2"/>
        <v>40.871878902895901</v>
      </c>
      <c r="M62" s="9"/>
      <c r="N62" s="6"/>
      <c r="O62" s="8"/>
    </row>
    <row r="63" spans="1:15" x14ac:dyDescent="0.4">
      <c r="A63" s="7">
        <v>43907</v>
      </c>
      <c r="B63" s="6">
        <v>4</v>
      </c>
      <c r="C63" s="6">
        <f t="shared" si="3"/>
        <v>108</v>
      </c>
      <c r="D63" s="8"/>
      <c r="E63" s="8">
        <f t="shared" si="0"/>
        <v>46.316378385886807</v>
      </c>
      <c r="F63" s="8"/>
      <c r="G63" s="9"/>
      <c r="H63" s="6"/>
      <c r="I63" s="8"/>
      <c r="J63" s="10">
        <f t="shared" si="4"/>
        <v>15</v>
      </c>
      <c r="K63" s="6">
        <f t="shared" si="1"/>
        <v>9.2592592592592587E-3</v>
      </c>
      <c r="L63" s="8">
        <f t="shared" si="2"/>
        <v>46.316378385886807</v>
      </c>
      <c r="M63" s="9"/>
      <c r="N63" s="6"/>
      <c r="O63" s="8"/>
    </row>
    <row r="64" spans="1:15" x14ac:dyDescent="0.4">
      <c r="A64" s="7">
        <v>43908</v>
      </c>
      <c r="B64" s="6">
        <v>5</v>
      </c>
      <c r="C64" s="6">
        <f t="shared" si="3"/>
        <v>113</v>
      </c>
      <c r="D64" s="8"/>
      <c r="E64" s="8">
        <f t="shared" si="0"/>
        <v>52.464615007163495</v>
      </c>
      <c r="F64" s="8"/>
      <c r="G64" s="9"/>
      <c r="H64" s="6"/>
      <c r="I64" s="8"/>
      <c r="J64" s="10">
        <f t="shared" si="4"/>
        <v>16</v>
      </c>
      <c r="K64" s="6">
        <f t="shared" si="1"/>
        <v>8.8495575221238937E-3</v>
      </c>
      <c r="L64" s="8">
        <f t="shared" si="2"/>
        <v>52.464615007163495</v>
      </c>
      <c r="M64" s="9"/>
      <c r="N64" s="6"/>
      <c r="O64" s="8"/>
    </row>
    <row r="65" spans="1:15" x14ac:dyDescent="0.4">
      <c r="A65" s="7">
        <v>43909</v>
      </c>
      <c r="B65" s="6">
        <v>2</v>
      </c>
      <c r="C65" s="6">
        <f t="shared" si="3"/>
        <v>115</v>
      </c>
      <c r="D65" s="8"/>
      <c r="E65" s="8">
        <f t="shared" si="0"/>
        <v>59.40149317872924</v>
      </c>
      <c r="F65" s="8"/>
      <c r="G65" s="9"/>
      <c r="H65" s="6"/>
      <c r="I65" s="8"/>
      <c r="J65" s="10">
        <f t="shared" si="4"/>
        <v>17</v>
      </c>
      <c r="K65" s="6">
        <f t="shared" si="1"/>
        <v>8.6956521739130436E-3</v>
      </c>
      <c r="L65" s="8">
        <f t="shared" si="2"/>
        <v>59.40149317872924</v>
      </c>
      <c r="M65" s="9"/>
      <c r="N65" s="6"/>
      <c r="O65" s="8"/>
    </row>
    <row r="66" spans="1:15" x14ac:dyDescent="0.4">
      <c r="A66" s="7">
        <v>43910</v>
      </c>
      <c r="B66" s="6">
        <v>4</v>
      </c>
      <c r="C66" s="6">
        <f t="shared" si="3"/>
        <v>119</v>
      </c>
      <c r="D66" s="8"/>
      <c r="E66" s="8">
        <f t="shared" si="0"/>
        <v>67.220468393617651</v>
      </c>
      <c r="F66" s="8"/>
      <c r="G66" s="9"/>
      <c r="H66" s="6"/>
      <c r="I66" s="8"/>
      <c r="J66" s="10">
        <f t="shared" si="4"/>
        <v>18</v>
      </c>
      <c r="K66" s="6">
        <f t="shared" si="1"/>
        <v>8.4033613445378148E-3</v>
      </c>
      <c r="L66" s="8">
        <f t="shared" si="2"/>
        <v>67.220468393617651</v>
      </c>
      <c r="M66" s="9"/>
      <c r="N66" s="6"/>
      <c r="O66" s="8"/>
    </row>
    <row r="67" spans="1:15" x14ac:dyDescent="0.4">
      <c r="A67" s="7">
        <v>43911</v>
      </c>
      <c r="B67" s="6">
        <v>2</v>
      </c>
      <c r="C67" s="6">
        <f t="shared" si="3"/>
        <v>121</v>
      </c>
      <c r="D67" s="8"/>
      <c r="E67" s="8">
        <f t="shared" si="0"/>
        <v>76.023930950753495</v>
      </c>
      <c r="F67" s="8"/>
      <c r="G67" s="9"/>
      <c r="H67" s="6"/>
      <c r="I67" s="8"/>
      <c r="J67" s="10">
        <f t="shared" si="4"/>
        <v>19</v>
      </c>
      <c r="K67" s="6">
        <f t="shared" si="1"/>
        <v>8.2644628099173556E-3</v>
      </c>
      <c r="L67" s="8">
        <f t="shared" si="2"/>
        <v>76.023930950753495</v>
      </c>
      <c r="M67" s="9"/>
      <c r="N67" s="6"/>
      <c r="O67" s="8"/>
    </row>
    <row r="68" spans="1:15" x14ac:dyDescent="0.4">
      <c r="A68" s="7">
        <v>43912</v>
      </c>
      <c r="B68" s="6">
        <v>6</v>
      </c>
      <c r="C68" s="6">
        <f t="shared" si="3"/>
        <v>127</v>
      </c>
      <c r="D68" s="8"/>
      <c r="E68" s="8">
        <f t="shared" si="0"/>
        <v>85.923458323959863</v>
      </c>
      <c r="F68" s="8"/>
      <c r="G68" s="9"/>
      <c r="H68" s="6"/>
      <c r="I68" s="8"/>
      <c r="J68" s="10">
        <f t="shared" si="4"/>
        <v>20</v>
      </c>
      <c r="K68" s="6">
        <f t="shared" si="1"/>
        <v>7.874015748031496E-3</v>
      </c>
      <c r="L68" s="8">
        <f t="shared" si="2"/>
        <v>85.923458323959863</v>
      </c>
      <c r="M68" s="9"/>
      <c r="N68" s="6"/>
      <c r="O68" s="8"/>
    </row>
    <row r="69" spans="1:15" x14ac:dyDescent="0.4">
      <c r="A69" s="7">
        <v>43913</v>
      </c>
      <c r="B69" s="6">
        <v>3</v>
      </c>
      <c r="C69" s="6">
        <f t="shared" si="3"/>
        <v>130</v>
      </c>
      <c r="D69" s="8"/>
      <c r="E69" s="8">
        <f t="shared" si="0"/>
        <v>97.039882966542365</v>
      </c>
      <c r="F69" s="8"/>
      <c r="G69" s="9"/>
      <c r="H69" s="6"/>
      <c r="I69" s="8"/>
      <c r="J69" s="10">
        <f t="shared" si="4"/>
        <v>21</v>
      </c>
      <c r="K69" s="6">
        <f t="shared" si="1"/>
        <v>7.6923076923076927E-3</v>
      </c>
      <c r="L69" s="8">
        <f t="shared" si="2"/>
        <v>97.039882966542365</v>
      </c>
      <c r="M69" s="9"/>
      <c r="N69" s="6"/>
      <c r="O69" s="8"/>
    </row>
    <row r="70" spans="1:15" x14ac:dyDescent="0.4">
      <c r="A70" s="7">
        <v>43914</v>
      </c>
      <c r="B70" s="6">
        <v>8</v>
      </c>
      <c r="C70" s="6">
        <f t="shared" si="3"/>
        <v>138</v>
      </c>
      <c r="D70" s="8"/>
      <c r="E70" s="8">
        <f t="shared" si="0"/>
        <v>109.50311169358827</v>
      </c>
      <c r="F70" s="8"/>
      <c r="G70" s="9"/>
      <c r="H70" s="6"/>
      <c r="I70" s="8"/>
      <c r="J70" s="10">
        <f t="shared" si="4"/>
        <v>22</v>
      </c>
      <c r="K70" s="6">
        <f t="shared" si="1"/>
        <v>7.246376811594203E-3</v>
      </c>
      <c r="L70" s="8">
        <f t="shared" si="2"/>
        <v>109.50311169358827</v>
      </c>
      <c r="M70" s="9"/>
      <c r="N70" s="6"/>
      <c r="O70" s="8"/>
    </row>
    <row r="71" spans="1:15" x14ac:dyDescent="0.4">
      <c r="A71" s="7">
        <v>43915</v>
      </c>
      <c r="B71" s="6">
        <v>7</v>
      </c>
      <c r="C71" s="6">
        <f t="shared" si="3"/>
        <v>145</v>
      </c>
      <c r="D71" s="8"/>
      <c r="E71" s="8">
        <f t="shared" si="0"/>
        <v>123.45162196853052</v>
      </c>
      <c r="F71" s="8"/>
      <c r="G71" s="9"/>
      <c r="H71" s="6"/>
      <c r="I71" s="8"/>
      <c r="J71" s="10">
        <f t="shared" si="4"/>
        <v>23</v>
      </c>
      <c r="K71" s="6">
        <f t="shared" si="1"/>
        <v>6.8965517241379309E-3</v>
      </c>
      <c r="L71" s="8">
        <f t="shared" si="2"/>
        <v>123.45162196853052</v>
      </c>
      <c r="M71" s="9"/>
      <c r="N71" s="6"/>
      <c r="O71" s="8"/>
    </row>
    <row r="72" spans="1:15" x14ac:dyDescent="0.4">
      <c r="A72" s="7">
        <v>43916</v>
      </c>
      <c r="B72" s="6">
        <v>7</v>
      </c>
      <c r="C72" s="6">
        <f t="shared" si="3"/>
        <v>152</v>
      </c>
      <c r="D72" s="8"/>
      <c r="E72" s="8">
        <f t="shared" si="0"/>
        <v>139.03155035174353</v>
      </c>
      <c r="F72" s="8"/>
      <c r="G72" s="9"/>
      <c r="H72" s="6"/>
      <c r="I72" s="8"/>
      <c r="J72" s="10">
        <f t="shared" si="4"/>
        <v>24</v>
      </c>
      <c r="K72" s="6">
        <f t="shared" si="1"/>
        <v>6.5789473684210523E-3</v>
      </c>
      <c r="L72" s="8">
        <f t="shared" si="2"/>
        <v>139.03155035174353</v>
      </c>
      <c r="M72" s="9"/>
      <c r="N72" s="6"/>
      <c r="O72" s="8"/>
    </row>
    <row r="73" spans="1:15" x14ac:dyDescent="0.4">
      <c r="A73" s="7">
        <v>43917</v>
      </c>
      <c r="B73" s="6">
        <v>20</v>
      </c>
      <c r="C73" s="6">
        <f t="shared" si="3"/>
        <v>172</v>
      </c>
      <c r="D73" s="8"/>
      <c r="E73" s="8">
        <f t="shared" si="0"/>
        <v>156.39528038346413</v>
      </c>
      <c r="F73" s="8"/>
      <c r="G73" s="9"/>
      <c r="H73" s="6"/>
      <c r="I73" s="8"/>
      <c r="J73" s="10">
        <f t="shared" si="4"/>
        <v>25</v>
      </c>
      <c r="K73" s="6">
        <f t="shared" si="1"/>
        <v>5.8139534883720929E-3</v>
      </c>
      <c r="L73" s="8">
        <f t="shared" si="2"/>
        <v>156.39528038346413</v>
      </c>
      <c r="M73" s="9"/>
      <c r="N73" s="6"/>
      <c r="O73" s="8"/>
    </row>
    <row r="74" spans="1:15" x14ac:dyDescent="0.4">
      <c r="A74" s="7">
        <v>43918</v>
      </c>
      <c r="B74" s="6">
        <v>15</v>
      </c>
      <c r="C74" s="6">
        <f t="shared" si="3"/>
        <v>187</v>
      </c>
      <c r="D74" s="8"/>
      <c r="E74" s="8">
        <f t="shared" si="0"/>
        <v>175.69943309897553</v>
      </c>
      <c r="F74" s="8"/>
      <c r="G74" s="9"/>
      <c r="H74" s="6"/>
      <c r="I74" s="8"/>
      <c r="J74" s="10">
        <f t="shared" si="4"/>
        <v>26</v>
      </c>
      <c r="K74" s="6">
        <f t="shared" si="1"/>
        <v>5.3475935828877002E-3</v>
      </c>
      <c r="L74" s="8">
        <f t="shared" si="2"/>
        <v>175.69943309897553</v>
      </c>
      <c r="M74" s="9"/>
      <c r="N74" s="6"/>
      <c r="O74" s="8"/>
    </row>
    <row r="75" spans="1:15" x14ac:dyDescent="0.4">
      <c r="A75" s="7">
        <v>43919</v>
      </c>
      <c r="B75" s="6">
        <v>17</v>
      </c>
      <c r="C75" s="6">
        <f t="shared" si="3"/>
        <v>204</v>
      </c>
      <c r="D75" s="8"/>
      <c r="E75" s="8">
        <f t="shared" si="0"/>
        <v>197.10216555610467</v>
      </c>
      <c r="F75" s="8"/>
      <c r="G75" s="9"/>
      <c r="H75" s="6"/>
      <c r="I75" s="8"/>
      <c r="J75" s="11">
        <f t="shared" si="4"/>
        <v>27</v>
      </c>
      <c r="K75" s="6">
        <f t="shared" si="1"/>
        <v>4.9019607843137254E-3</v>
      </c>
      <c r="L75" s="8">
        <f t="shared" si="2"/>
        <v>197.10216555610467</v>
      </c>
      <c r="M75" s="9"/>
      <c r="N75" s="6"/>
      <c r="O75" s="8"/>
    </row>
    <row r="76" spans="1:15" x14ac:dyDescent="0.4">
      <c r="A76" s="7">
        <v>43920</v>
      </c>
      <c r="B76" s="6">
        <v>8</v>
      </c>
      <c r="C76" s="6">
        <f t="shared" si="3"/>
        <v>212</v>
      </c>
      <c r="D76" s="8"/>
      <c r="E76" s="8">
        <f t="shared" si="0"/>
        <v>220.75969400434914</v>
      </c>
      <c r="F76" s="8"/>
      <c r="G76" s="9"/>
      <c r="H76" s="6"/>
      <c r="I76" s="8"/>
      <c r="J76" s="11">
        <f t="shared" si="4"/>
        <v>28</v>
      </c>
      <c r="K76" s="6">
        <f t="shared" si="1"/>
        <v>4.7169811320754715E-3</v>
      </c>
      <c r="L76" s="8">
        <f t="shared" si="2"/>
        <v>220.75969400434914</v>
      </c>
      <c r="M76" s="9"/>
      <c r="N76" s="6"/>
      <c r="O76" s="8"/>
    </row>
    <row r="77" spans="1:15" x14ac:dyDescent="0.4">
      <c r="A77" s="7">
        <v>43921</v>
      </c>
      <c r="B77" s="6">
        <v>28</v>
      </c>
      <c r="C77" s="6">
        <f t="shared" si="3"/>
        <v>240</v>
      </c>
      <c r="D77" s="8"/>
      <c r="E77" s="8">
        <f t="shared" si="0"/>
        <v>246.82198174026607</v>
      </c>
      <c r="F77" s="8"/>
      <c r="G77" s="9"/>
      <c r="H77" s="6"/>
      <c r="I77" s="8"/>
      <c r="J77" s="11">
        <f t="shared" si="4"/>
        <v>29</v>
      </c>
      <c r="K77" s="6">
        <f t="shared" si="1"/>
        <v>4.1666666666666666E-3</v>
      </c>
      <c r="L77" s="8">
        <f t="shared" si="2"/>
        <v>246.82198174026607</v>
      </c>
      <c r="M77" s="9"/>
      <c r="N77" s="6"/>
      <c r="O77" s="8"/>
    </row>
    <row r="78" spans="1:15" x14ac:dyDescent="0.4">
      <c r="A78" s="7">
        <v>43922</v>
      </c>
      <c r="B78" s="6">
        <v>34</v>
      </c>
      <c r="C78" s="6">
        <f t="shared" si="3"/>
        <v>274</v>
      </c>
      <c r="D78" s="8">
        <f t="shared" ref="D78:D112" si="5">I78</f>
        <v>-137.52113666619312</v>
      </c>
      <c r="E78" s="8">
        <f t="shared" si="0"/>
        <v>275.42757031015435</v>
      </c>
      <c r="F78" s="8">
        <f t="shared" ref="F78:F112" si="6">O78</f>
        <v>192.10566344431513</v>
      </c>
      <c r="G78" s="10">
        <v>0</v>
      </c>
      <c r="H78" s="6">
        <f t="shared" ref="H78:H112" si="7">C78</f>
        <v>274</v>
      </c>
      <c r="I78" s="8">
        <f t="shared" ref="I78:I112" si="8">$H$38-$H$37*$H$36^G78</f>
        <v>-137.52113666619312</v>
      </c>
      <c r="J78" s="11">
        <f t="shared" si="4"/>
        <v>30</v>
      </c>
      <c r="K78" s="6">
        <f t="shared" si="1"/>
        <v>3.6496350364963502E-3</v>
      </c>
      <c r="L78" s="8">
        <f t="shared" si="2"/>
        <v>275.42757031015435</v>
      </c>
      <c r="M78" s="10">
        <v>0</v>
      </c>
      <c r="N78" s="6">
        <f t="shared" ref="N78:N112" si="9">LN(C78)</f>
        <v>5.6131281063880705</v>
      </c>
      <c r="O78" s="8">
        <f t="shared" ref="O78:O112" si="10">$N$39*EXP(-$N$40*EXP(-$N$41*M78))</f>
        <v>192.10566344431513</v>
      </c>
    </row>
    <row r="79" spans="1:15" x14ac:dyDescent="0.4">
      <c r="A79" s="7">
        <v>43923</v>
      </c>
      <c r="B79" s="6">
        <v>33</v>
      </c>
      <c r="C79" s="6">
        <f t="shared" si="3"/>
        <v>307</v>
      </c>
      <c r="D79" s="8">
        <f t="shared" si="5"/>
        <v>-6.7368187702988962</v>
      </c>
      <c r="E79" s="8">
        <f t="shared" si="0"/>
        <v>306.69758894164875</v>
      </c>
      <c r="F79" s="8">
        <f t="shared" si="6"/>
        <v>237.40578839378074</v>
      </c>
      <c r="G79" s="10">
        <f t="shared" ref="G79:G113" si="11">G78+1</f>
        <v>1</v>
      </c>
      <c r="H79" s="6">
        <f t="shared" si="7"/>
        <v>307</v>
      </c>
      <c r="I79" s="8">
        <f t="shared" si="8"/>
        <v>-6.7368187702988962</v>
      </c>
      <c r="J79" s="11">
        <f t="shared" si="4"/>
        <v>31</v>
      </c>
      <c r="K79" s="6">
        <f t="shared" si="1"/>
        <v>3.2573289902280132E-3</v>
      </c>
      <c r="L79" s="8">
        <f t="shared" si="2"/>
        <v>306.69758894164875</v>
      </c>
      <c r="M79" s="10">
        <f t="shared" ref="M79:M128" si="12">M78+1</f>
        <v>1</v>
      </c>
      <c r="N79" s="6">
        <f t="shared" si="9"/>
        <v>5.7268477475871968</v>
      </c>
      <c r="O79" s="8">
        <f t="shared" si="10"/>
        <v>237.40578839378074</v>
      </c>
    </row>
    <row r="80" spans="1:15" x14ac:dyDescent="0.4">
      <c r="A80" s="7">
        <v>43924</v>
      </c>
      <c r="B80" s="6">
        <v>35</v>
      </c>
      <c r="C80" s="6">
        <f t="shared" si="3"/>
        <v>342</v>
      </c>
      <c r="D80" s="8">
        <f t="shared" si="5"/>
        <v>115.52097176469715</v>
      </c>
      <c r="E80" s="8">
        <f t="shared" si="0"/>
        <v>340.72905188688156</v>
      </c>
      <c r="F80" s="8">
        <f t="shared" si="6"/>
        <v>287.58761359155744</v>
      </c>
      <c r="G80" s="10">
        <f t="shared" si="11"/>
        <v>2</v>
      </c>
      <c r="H80" s="6">
        <f t="shared" si="7"/>
        <v>342</v>
      </c>
      <c r="I80" s="8">
        <f t="shared" si="8"/>
        <v>115.52097176469715</v>
      </c>
      <c r="J80" s="11">
        <f t="shared" si="4"/>
        <v>32</v>
      </c>
      <c r="K80" s="6">
        <f t="shared" si="1"/>
        <v>2.9239766081871343E-3</v>
      </c>
      <c r="L80" s="8">
        <f t="shared" si="2"/>
        <v>340.72905188688156</v>
      </c>
      <c r="M80" s="10">
        <f t="shared" si="12"/>
        <v>2</v>
      </c>
      <c r="N80" s="6">
        <f t="shared" si="9"/>
        <v>5.8348107370626048</v>
      </c>
      <c r="O80" s="8">
        <f t="shared" si="10"/>
        <v>287.58761359155744</v>
      </c>
    </row>
    <row r="81" spans="1:15" x14ac:dyDescent="0.4">
      <c r="A81" s="7">
        <v>43925</v>
      </c>
      <c r="B81" s="6">
        <v>41</v>
      </c>
      <c r="C81" s="6">
        <f t="shared" si="3"/>
        <v>383</v>
      </c>
      <c r="D81" s="8">
        <f t="shared" si="5"/>
        <v>229.80812474275444</v>
      </c>
      <c r="E81" s="8">
        <f t="shared" si="0"/>
        <v>377.58764531734289</v>
      </c>
      <c r="F81" s="8">
        <f t="shared" si="6"/>
        <v>342.13279289576633</v>
      </c>
      <c r="G81" s="10">
        <f t="shared" si="11"/>
        <v>3</v>
      </c>
      <c r="H81" s="6">
        <f t="shared" si="7"/>
        <v>383</v>
      </c>
      <c r="I81" s="8">
        <f t="shared" si="8"/>
        <v>229.80812474275444</v>
      </c>
      <c r="J81" s="11">
        <f t="shared" si="4"/>
        <v>33</v>
      </c>
      <c r="K81" s="6">
        <f t="shared" si="1"/>
        <v>2.6109660574412533E-3</v>
      </c>
      <c r="L81" s="8">
        <f t="shared" si="2"/>
        <v>377.58764531734289</v>
      </c>
      <c r="M81" s="10">
        <f t="shared" si="12"/>
        <v>3</v>
      </c>
      <c r="N81" s="6">
        <f t="shared" si="9"/>
        <v>5.9480349891806457</v>
      </c>
      <c r="O81" s="8">
        <f t="shared" si="10"/>
        <v>342.13279289576633</v>
      </c>
    </row>
    <row r="82" spans="1:15" x14ac:dyDescent="0.4">
      <c r="A82" s="7">
        <v>43926</v>
      </c>
      <c r="B82" s="6">
        <v>21</v>
      </c>
      <c r="C82" s="6">
        <f t="shared" si="3"/>
        <v>404</v>
      </c>
      <c r="D82" s="8">
        <f t="shared" si="5"/>
        <v>336.64428854608332</v>
      </c>
      <c r="E82" s="8">
        <f t="shared" si="0"/>
        <v>417.30030968603535</v>
      </c>
      <c r="F82" s="8">
        <f t="shared" si="6"/>
        <v>400.41068107564899</v>
      </c>
      <c r="G82" s="10">
        <f t="shared" si="11"/>
        <v>4</v>
      </c>
      <c r="H82" s="6">
        <f t="shared" si="7"/>
        <v>404</v>
      </c>
      <c r="I82" s="8">
        <f t="shared" si="8"/>
        <v>336.64428854608332</v>
      </c>
      <c r="J82" s="11">
        <f t="shared" si="4"/>
        <v>34</v>
      </c>
      <c r="K82" s="6">
        <f t="shared" si="1"/>
        <v>2.4752475247524753E-3</v>
      </c>
      <c r="L82" s="8">
        <f t="shared" si="2"/>
        <v>417.30030968603535</v>
      </c>
      <c r="M82" s="10">
        <f t="shared" si="12"/>
        <v>4</v>
      </c>
      <c r="N82" s="6">
        <f t="shared" si="9"/>
        <v>6.0014148779611505</v>
      </c>
      <c r="O82" s="8">
        <f t="shared" si="10"/>
        <v>400.41068107564899</v>
      </c>
    </row>
    <row r="83" spans="1:15" x14ac:dyDescent="0.4">
      <c r="A83" s="7">
        <v>43927</v>
      </c>
      <c r="B83" s="6">
        <v>20</v>
      </c>
      <c r="C83" s="6">
        <f t="shared" si="3"/>
        <v>424</v>
      </c>
      <c r="D83" s="8">
        <f t="shared" si="5"/>
        <v>436.51523290675982</v>
      </c>
      <c r="E83" s="8">
        <f t="shared" si="0"/>
        <v>459.84803100713088</v>
      </c>
      <c r="F83" s="8">
        <f t="shared" si="6"/>
        <v>461.71495234710403</v>
      </c>
      <c r="G83" s="10">
        <f t="shared" si="11"/>
        <v>5</v>
      </c>
      <c r="H83" s="6">
        <f t="shared" si="7"/>
        <v>424</v>
      </c>
      <c r="I83" s="8">
        <f t="shared" si="8"/>
        <v>436.51523290675982</v>
      </c>
      <c r="J83" s="11">
        <f t="shared" si="4"/>
        <v>35</v>
      </c>
      <c r="K83" s="6">
        <f t="shared" si="1"/>
        <v>2.3584905660377358E-3</v>
      </c>
      <c r="L83" s="8">
        <f t="shared" si="2"/>
        <v>459.84803100713088</v>
      </c>
      <c r="M83" s="10">
        <f t="shared" si="12"/>
        <v>5</v>
      </c>
      <c r="N83" s="6">
        <f t="shared" si="9"/>
        <v>6.0497334552319577</v>
      </c>
      <c r="O83" s="8">
        <f t="shared" si="10"/>
        <v>461.71495234710403</v>
      </c>
    </row>
    <row r="84" spans="1:15" x14ac:dyDescent="0.4">
      <c r="A84" s="7">
        <v>43928</v>
      </c>
      <c r="B84" s="6">
        <v>53</v>
      </c>
      <c r="C84" s="6">
        <f t="shared" si="3"/>
        <v>477</v>
      </c>
      <c r="D84" s="8">
        <f t="shared" si="5"/>
        <v>529.87505763665695</v>
      </c>
      <c r="E84" s="8">
        <f t="shared" si="0"/>
        <v>505.15935177153472</v>
      </c>
      <c r="F84" s="8">
        <f t="shared" si="6"/>
        <v>525.29974587796789</v>
      </c>
      <c r="G84" s="10">
        <f t="shared" si="11"/>
        <v>6</v>
      </c>
      <c r="H84" s="6">
        <f t="shared" si="7"/>
        <v>477</v>
      </c>
      <c r="I84" s="8">
        <f t="shared" si="8"/>
        <v>529.87505763665695</v>
      </c>
      <c r="J84" s="11">
        <f t="shared" si="4"/>
        <v>36</v>
      </c>
      <c r="K84" s="6">
        <f t="shared" si="1"/>
        <v>2.0964360587002098E-3</v>
      </c>
      <c r="L84" s="8">
        <f t="shared" si="2"/>
        <v>505.15935177153472</v>
      </c>
      <c r="M84" s="10">
        <f t="shared" si="12"/>
        <v>6</v>
      </c>
      <c r="N84" s="6">
        <f t="shared" si="9"/>
        <v>6.1675164908883415</v>
      </c>
      <c r="O84" s="8">
        <f t="shared" si="10"/>
        <v>525.29974587796789</v>
      </c>
    </row>
    <row r="85" spans="1:15" x14ac:dyDescent="0.4">
      <c r="A85" s="7">
        <v>43929</v>
      </c>
      <c r="B85" s="6">
        <v>43</v>
      </c>
      <c r="C85" s="6">
        <f t="shared" si="3"/>
        <v>520</v>
      </c>
      <c r="D85" s="8">
        <f t="shared" si="5"/>
        <v>617.14825735848672</v>
      </c>
      <c r="E85" s="8">
        <f t="shared" si="0"/>
        <v>553.10518193654502</v>
      </c>
      <c r="F85" s="8">
        <f t="shared" si="6"/>
        <v>590.41275726296055</v>
      </c>
      <c r="G85" s="10">
        <f t="shared" si="11"/>
        <v>7</v>
      </c>
      <c r="H85" s="6">
        <f t="shared" si="7"/>
        <v>520</v>
      </c>
      <c r="I85" s="8">
        <f t="shared" si="8"/>
        <v>617.14825735848672</v>
      </c>
      <c r="J85" s="11">
        <f t="shared" si="4"/>
        <v>37</v>
      </c>
      <c r="K85" s="6">
        <f t="shared" si="1"/>
        <v>1.9230769230769232E-3</v>
      </c>
      <c r="L85" s="8">
        <f t="shared" si="2"/>
        <v>553.10518193654502</v>
      </c>
      <c r="M85" s="10">
        <f t="shared" si="12"/>
        <v>7</v>
      </c>
      <c r="N85" s="6">
        <f t="shared" si="9"/>
        <v>6.253828811575473</v>
      </c>
      <c r="O85" s="8">
        <f t="shared" si="10"/>
        <v>590.41275726296055</v>
      </c>
    </row>
    <row r="86" spans="1:15" x14ac:dyDescent="0.4">
      <c r="A86" s="7">
        <v>43930</v>
      </c>
      <c r="B86" s="6">
        <v>92</v>
      </c>
      <c r="C86" s="6">
        <f t="shared" si="3"/>
        <v>612</v>
      </c>
      <c r="D86" s="8">
        <f t="shared" si="5"/>
        <v>698.73165162601413</v>
      </c>
      <c r="E86" s="8">
        <f t="shared" si="0"/>
        <v>603.49551354954588</v>
      </c>
      <c r="F86" s="8">
        <f t="shared" si="6"/>
        <v>656.32354842092104</v>
      </c>
      <c r="G86" s="10">
        <f t="shared" si="11"/>
        <v>8</v>
      </c>
      <c r="H86" s="6">
        <f t="shared" si="7"/>
        <v>612</v>
      </c>
      <c r="I86" s="8">
        <f t="shared" si="8"/>
        <v>698.73165162601413</v>
      </c>
      <c r="J86" s="11">
        <f t="shared" si="4"/>
        <v>38</v>
      </c>
      <c r="K86" s="6">
        <f t="shared" si="1"/>
        <v>1.6339869281045752E-3</v>
      </c>
      <c r="L86" s="8">
        <f t="shared" si="2"/>
        <v>603.49551354954588</v>
      </c>
      <c r="M86" s="10">
        <f t="shared" si="12"/>
        <v>8</v>
      </c>
      <c r="N86" s="6">
        <f t="shared" si="9"/>
        <v>6.4167322825123261</v>
      </c>
      <c r="O86" s="8">
        <f t="shared" si="10"/>
        <v>656.32354842092104</v>
      </c>
    </row>
    <row r="87" spans="1:15" x14ac:dyDescent="0.4">
      <c r="A87" s="7">
        <v>43931</v>
      </c>
      <c r="B87" s="6">
        <v>80</v>
      </c>
      <c r="C87" s="6">
        <f t="shared" si="3"/>
        <v>692</v>
      </c>
      <c r="D87" s="8">
        <f t="shared" si="5"/>
        <v>774.99618920943385</v>
      </c>
      <c r="E87" s="8">
        <f t="shared" si="0"/>
        <v>656.07860161360338</v>
      </c>
      <c r="F87" s="8">
        <f t="shared" si="6"/>
        <v>722.3461548265351</v>
      </c>
      <c r="G87" s="10">
        <f t="shared" si="11"/>
        <v>9</v>
      </c>
      <c r="H87" s="6">
        <f t="shared" si="7"/>
        <v>692</v>
      </c>
      <c r="I87" s="8">
        <f t="shared" si="8"/>
        <v>774.99618920943385</v>
      </c>
      <c r="J87" s="11">
        <f t="shared" si="4"/>
        <v>39</v>
      </c>
      <c r="K87" s="6">
        <f t="shared" si="1"/>
        <v>1.4450867052023121E-3</v>
      </c>
      <c r="L87" s="8">
        <f t="shared" si="2"/>
        <v>656.07860161360338</v>
      </c>
      <c r="M87" s="10">
        <f t="shared" si="12"/>
        <v>9</v>
      </c>
      <c r="N87" s="6">
        <f t="shared" si="9"/>
        <v>6.5395859556176692</v>
      </c>
      <c r="O87" s="8">
        <f t="shared" si="10"/>
        <v>722.3461548265351</v>
      </c>
    </row>
    <row r="88" spans="1:15" x14ac:dyDescent="0.4">
      <c r="A88" s="7">
        <v>43932</v>
      </c>
      <c r="B88" s="6">
        <v>70</v>
      </c>
      <c r="C88" s="6">
        <f t="shared" si="3"/>
        <v>762</v>
      </c>
      <c r="D88" s="8">
        <f t="shared" si="5"/>
        <v>846.2886347497622</v>
      </c>
      <c r="E88" s="8">
        <f t="shared" si="0"/>
        <v>710.5430572200595</v>
      </c>
      <c r="F88" s="8">
        <f t="shared" si="6"/>
        <v>787.85574687785493</v>
      </c>
      <c r="G88" s="10">
        <f t="shared" si="11"/>
        <v>10</v>
      </c>
      <c r="H88" s="6">
        <f t="shared" si="7"/>
        <v>762</v>
      </c>
      <c r="I88" s="8">
        <f t="shared" si="8"/>
        <v>846.2886347497622</v>
      </c>
      <c r="J88" s="11">
        <f t="shared" si="4"/>
        <v>40</v>
      </c>
      <c r="K88" s="6">
        <f t="shared" si="1"/>
        <v>1.3123359580052493E-3</v>
      </c>
      <c r="L88" s="8">
        <f t="shared" si="2"/>
        <v>710.5430572200595</v>
      </c>
      <c r="M88" s="10">
        <f t="shared" si="12"/>
        <v>10</v>
      </c>
      <c r="N88" s="6">
        <f t="shared" si="9"/>
        <v>6.6359465556866466</v>
      </c>
      <c r="O88" s="8">
        <f t="shared" si="10"/>
        <v>787.85574687785493</v>
      </c>
    </row>
    <row r="89" spans="1:15" x14ac:dyDescent="0.4">
      <c r="A89" s="7">
        <v>43933</v>
      </c>
      <c r="B89" s="6">
        <v>45</v>
      </c>
      <c r="C89" s="6">
        <f t="shared" si="3"/>
        <v>807</v>
      </c>
      <c r="D89" s="8">
        <f t="shared" si="5"/>
        <v>912.93314545122996</v>
      </c>
      <c r="E89" s="8">
        <f t="shared" si="0"/>
        <v>766.52310560151761</v>
      </c>
      <c r="F89" s="8">
        <f t="shared" si="6"/>
        <v>852.29961451409008</v>
      </c>
      <c r="G89" s="10">
        <f t="shared" si="11"/>
        <v>11</v>
      </c>
      <c r="H89" s="6">
        <f t="shared" si="7"/>
        <v>807</v>
      </c>
      <c r="I89" s="8">
        <f t="shared" si="8"/>
        <v>912.93314545122996</v>
      </c>
      <c r="J89" s="11">
        <f t="shared" si="4"/>
        <v>41</v>
      </c>
      <c r="K89" s="6">
        <f t="shared" si="1"/>
        <v>1.2391573729863693E-3</v>
      </c>
      <c r="L89" s="8">
        <f t="shared" si="2"/>
        <v>766.52310560151761</v>
      </c>
      <c r="M89" s="10">
        <f t="shared" si="12"/>
        <v>11</v>
      </c>
      <c r="N89" s="6">
        <f t="shared" si="9"/>
        <v>6.6933236682699491</v>
      </c>
      <c r="O89" s="8">
        <f t="shared" si="10"/>
        <v>852.29961451409008</v>
      </c>
    </row>
    <row r="90" spans="1:15" x14ac:dyDescent="0.4">
      <c r="A90" s="7">
        <v>43934</v>
      </c>
      <c r="B90" s="6">
        <v>24</v>
      </c>
      <c r="C90" s="6">
        <f t="shared" si="3"/>
        <v>831</v>
      </c>
      <c r="D90" s="8">
        <f t="shared" si="5"/>
        <v>975.23274498068668</v>
      </c>
      <c r="E90" s="8">
        <f t="shared" si="0"/>
        <v>823.60700415504493</v>
      </c>
      <c r="F90" s="8">
        <f t="shared" si="6"/>
        <v>915.20308758002477</v>
      </c>
      <c r="G90" s="10">
        <f t="shared" si="11"/>
        <v>12</v>
      </c>
      <c r="H90" s="6">
        <f t="shared" si="7"/>
        <v>831</v>
      </c>
      <c r="I90" s="8">
        <f t="shared" si="8"/>
        <v>975.23274498068668</v>
      </c>
      <c r="J90" s="11">
        <f t="shared" si="4"/>
        <v>42</v>
      </c>
      <c r="K90" s="6">
        <f t="shared" si="1"/>
        <v>1.2033694344163659E-3</v>
      </c>
      <c r="L90" s="8">
        <f t="shared" si="2"/>
        <v>823.60700415504493</v>
      </c>
      <c r="M90" s="10">
        <f t="shared" si="12"/>
        <v>12</v>
      </c>
      <c r="N90" s="6">
        <f t="shared" si="9"/>
        <v>6.7226297948554485</v>
      </c>
      <c r="O90" s="8">
        <f t="shared" si="10"/>
        <v>915.20308758002477</v>
      </c>
    </row>
    <row r="91" spans="1:15" x14ac:dyDescent="0.4">
      <c r="A91" s="7">
        <v>43935</v>
      </c>
      <c r="B91" s="6">
        <v>59</v>
      </c>
      <c r="C91" s="6">
        <f t="shared" si="3"/>
        <v>890</v>
      </c>
      <c r="D91" s="8">
        <f t="shared" si="5"/>
        <v>1033.4707012756403</v>
      </c>
      <c r="E91" s="8">
        <f t="shared" si="0"/>
        <v>881.3483206690463</v>
      </c>
      <c r="F91" s="8">
        <f t="shared" si="6"/>
        <v>976.17119715177455</v>
      </c>
      <c r="G91" s="10">
        <f t="shared" si="11"/>
        <v>13</v>
      </c>
      <c r="H91" s="6">
        <f t="shared" si="7"/>
        <v>890</v>
      </c>
      <c r="I91" s="8">
        <f t="shared" si="8"/>
        <v>1033.4707012756403</v>
      </c>
      <c r="J91" s="11">
        <f t="shared" si="4"/>
        <v>43</v>
      </c>
      <c r="K91" s="6">
        <f t="shared" si="1"/>
        <v>1.1235955056179776E-3</v>
      </c>
      <c r="L91" s="8">
        <f t="shared" si="2"/>
        <v>881.3483206690463</v>
      </c>
      <c r="M91" s="10">
        <f t="shared" si="12"/>
        <v>13</v>
      </c>
      <c r="N91" s="6">
        <f t="shared" si="9"/>
        <v>6.7912214627261855</v>
      </c>
      <c r="O91" s="8">
        <f t="shared" si="10"/>
        <v>976.17119715177455</v>
      </c>
    </row>
    <row r="92" spans="1:15" x14ac:dyDescent="0.4">
      <c r="A92" s="7">
        <v>43936</v>
      </c>
      <c r="B92" s="6">
        <v>74</v>
      </c>
      <c r="C92" s="6">
        <f t="shared" si="3"/>
        <v>964</v>
      </c>
      <c r="D92" s="8">
        <f t="shared" si="5"/>
        <v>1087.9118145256427</v>
      </c>
      <c r="E92" s="8">
        <f t="shared" si="0"/>
        <v>939.27947862649467</v>
      </c>
      <c r="F92" s="8">
        <f t="shared" si="6"/>
        <v>1034.8869544278937</v>
      </c>
      <c r="G92" s="10">
        <f t="shared" si="11"/>
        <v>14</v>
      </c>
      <c r="H92" s="6">
        <f t="shared" si="7"/>
        <v>964</v>
      </c>
      <c r="I92" s="8">
        <f t="shared" si="8"/>
        <v>1087.9118145256427</v>
      </c>
      <c r="J92" s="11">
        <f t="shared" si="4"/>
        <v>44</v>
      </c>
      <c r="K92" s="6">
        <f t="shared" si="1"/>
        <v>1.037344398340249E-3</v>
      </c>
      <c r="L92" s="8">
        <f t="shared" si="2"/>
        <v>939.27947862649467</v>
      </c>
      <c r="M92" s="10">
        <f t="shared" si="12"/>
        <v>14</v>
      </c>
      <c r="N92" s="6">
        <f t="shared" si="9"/>
        <v>6.8710912946105456</v>
      </c>
      <c r="O92" s="8">
        <f t="shared" si="10"/>
        <v>1034.8869544278937</v>
      </c>
    </row>
    <row r="93" spans="1:15" x14ac:dyDescent="0.4">
      <c r="A93" s="7">
        <v>43937</v>
      </c>
      <c r="B93" s="6">
        <v>52</v>
      </c>
      <c r="C93" s="6">
        <f t="shared" si="3"/>
        <v>1016</v>
      </c>
      <c r="D93" s="8">
        <f t="shared" si="5"/>
        <v>1138.803621183295</v>
      </c>
      <c r="E93" s="8">
        <f t="shared" si="0"/>
        <v>996.92672845197058</v>
      </c>
      <c r="F93" s="8">
        <f t="shared" si="6"/>
        <v>1091.1071063079412</v>
      </c>
      <c r="G93" s="10">
        <f t="shared" si="11"/>
        <v>15</v>
      </c>
      <c r="H93" s="6">
        <f t="shared" si="7"/>
        <v>1016</v>
      </c>
      <c r="I93" s="8">
        <f t="shared" si="8"/>
        <v>1138.803621183295</v>
      </c>
      <c r="J93" s="11">
        <f t="shared" si="4"/>
        <v>45</v>
      </c>
      <c r="K93" s="6">
        <f t="shared" si="1"/>
        <v>9.8425196850393699E-4</v>
      </c>
      <c r="L93" s="8">
        <f t="shared" si="2"/>
        <v>996.92672845197058</v>
      </c>
      <c r="M93" s="10">
        <f t="shared" si="12"/>
        <v>15</v>
      </c>
      <c r="N93" s="6">
        <f t="shared" si="9"/>
        <v>6.9236286281384274</v>
      </c>
      <c r="O93" s="8">
        <f t="shared" si="10"/>
        <v>1091.1071063079412</v>
      </c>
    </row>
    <row r="94" spans="1:15" x14ac:dyDescent="0.4">
      <c r="A94" s="7">
        <v>43938</v>
      </c>
      <c r="B94" s="6">
        <v>55</v>
      </c>
      <c r="C94" s="6">
        <f t="shared" si="3"/>
        <v>1071</v>
      </c>
      <c r="D94" s="8">
        <f t="shared" si="5"/>
        <v>1186.3775194793545</v>
      </c>
      <c r="E94" s="8">
        <f t="shared" si="0"/>
        <v>1053.8255412213148</v>
      </c>
      <c r="F94" s="8">
        <f t="shared" si="6"/>
        <v>1144.6561508341626</v>
      </c>
      <c r="G94" s="10">
        <f t="shared" si="11"/>
        <v>16</v>
      </c>
      <c r="H94" s="6">
        <f t="shared" si="7"/>
        <v>1071</v>
      </c>
      <c r="I94" s="8">
        <f t="shared" si="8"/>
        <v>1186.3775194793545</v>
      </c>
      <c r="J94" s="11">
        <f t="shared" si="4"/>
        <v>46</v>
      </c>
      <c r="K94" s="6">
        <f t="shared" si="1"/>
        <v>9.3370681605975728E-4</v>
      </c>
      <c r="L94" s="8">
        <f t="shared" si="2"/>
        <v>1053.8255412213148</v>
      </c>
      <c r="M94" s="10">
        <f t="shared" si="12"/>
        <v>16</v>
      </c>
      <c r="N94" s="6">
        <f t="shared" si="9"/>
        <v>6.9763480704477487</v>
      </c>
      <c r="O94" s="8">
        <f t="shared" si="10"/>
        <v>1144.6561508341626</v>
      </c>
    </row>
    <row r="95" spans="1:15" x14ac:dyDescent="0.4">
      <c r="A95" s="7">
        <v>43939</v>
      </c>
      <c r="B95" s="6">
        <v>88</v>
      </c>
      <c r="C95" s="6">
        <f t="shared" si="3"/>
        <v>1159</v>
      </c>
      <c r="D95" s="8">
        <f t="shared" si="5"/>
        <v>1230.8498215595064</v>
      </c>
      <c r="E95" s="8">
        <f t="shared" si="0"/>
        <v>1109.5353723619978</v>
      </c>
      <c r="F95" s="8">
        <f t="shared" si="6"/>
        <v>1195.4192868174316</v>
      </c>
      <c r="G95" s="11">
        <f t="shared" si="11"/>
        <v>17</v>
      </c>
      <c r="H95" s="6">
        <f t="shared" si="7"/>
        <v>1159</v>
      </c>
      <c r="I95" s="8">
        <f t="shared" si="8"/>
        <v>1230.8498215595064</v>
      </c>
      <c r="J95" s="11">
        <f t="shared" si="4"/>
        <v>47</v>
      </c>
      <c r="K95" s="6">
        <f t="shared" si="1"/>
        <v>8.6281276962899055E-4</v>
      </c>
      <c r="L95" s="8">
        <f t="shared" si="2"/>
        <v>1109.5353723619978</v>
      </c>
      <c r="M95" s="11">
        <f t="shared" si="12"/>
        <v>17</v>
      </c>
      <c r="N95" s="6">
        <f t="shared" si="9"/>
        <v>7.0553128433397516</v>
      </c>
      <c r="O95" s="8">
        <f t="shared" si="10"/>
        <v>1195.4192868174316</v>
      </c>
    </row>
    <row r="96" spans="1:15" x14ac:dyDescent="0.4">
      <c r="A96" s="7">
        <v>43940</v>
      </c>
      <c r="B96" s="6">
        <v>48</v>
      </c>
      <c r="C96" s="6">
        <f t="shared" si="3"/>
        <v>1207</v>
      </c>
      <c r="D96" s="8">
        <f t="shared" si="5"/>
        <v>1272.4227370267281</v>
      </c>
      <c r="E96" s="8">
        <f t="shared" si="0"/>
        <v>1163.6528157840703</v>
      </c>
      <c r="F96" s="8">
        <f t="shared" si="6"/>
        <v>1243.334849879009</v>
      </c>
      <c r="G96" s="11">
        <f t="shared" si="11"/>
        <v>18</v>
      </c>
      <c r="H96" s="6">
        <f t="shared" si="7"/>
        <v>1207</v>
      </c>
      <c r="I96" s="8">
        <f t="shared" si="8"/>
        <v>1272.4227370267281</v>
      </c>
      <c r="J96" s="11">
        <f t="shared" si="4"/>
        <v>48</v>
      </c>
      <c r="K96" s="6">
        <f t="shared" si="1"/>
        <v>8.2850041425020708E-4</v>
      </c>
      <c r="L96" s="8">
        <f t="shared" si="2"/>
        <v>1163.6528157840703</v>
      </c>
      <c r="M96" s="11">
        <f t="shared" si="12"/>
        <v>18</v>
      </c>
      <c r="N96" s="6">
        <f t="shared" si="9"/>
        <v>7.0958932210975316</v>
      </c>
      <c r="O96" s="8">
        <f t="shared" si="10"/>
        <v>1243.334849879009</v>
      </c>
    </row>
    <row r="97" spans="1:15" x14ac:dyDescent="0.4">
      <c r="A97" s="7">
        <v>43941</v>
      </c>
      <c r="B97" s="6">
        <v>84</v>
      </c>
      <c r="C97" s="6">
        <f t="shared" si="3"/>
        <v>1291</v>
      </c>
      <c r="D97" s="8">
        <f t="shared" si="5"/>
        <v>1311.2852923612791</v>
      </c>
      <c r="E97" s="8">
        <f t="shared" si="0"/>
        <v>1215.8223510094815</v>
      </c>
      <c r="F97" s="8">
        <f t="shared" si="6"/>
        <v>1288.3866657232084</v>
      </c>
      <c r="G97" s="11">
        <f t="shared" si="11"/>
        <v>19</v>
      </c>
      <c r="H97" s="6">
        <f t="shared" si="7"/>
        <v>1291</v>
      </c>
      <c r="I97" s="8">
        <f t="shared" si="8"/>
        <v>1311.2852923612791</v>
      </c>
      <c r="J97" s="11">
        <f t="shared" si="4"/>
        <v>49</v>
      </c>
      <c r="K97" s="6">
        <f t="shared" si="1"/>
        <v>7.7459333849728897E-4</v>
      </c>
      <c r="L97" s="8">
        <f t="shared" si="2"/>
        <v>1215.8223510094815</v>
      </c>
      <c r="M97" s="11">
        <f t="shared" si="12"/>
        <v>19</v>
      </c>
      <c r="N97" s="6">
        <f t="shared" si="9"/>
        <v>7.1631723908466425</v>
      </c>
      <c r="O97" s="8">
        <f t="shared" si="10"/>
        <v>1288.3866657232084</v>
      </c>
    </row>
    <row r="98" spans="1:15" x14ac:dyDescent="0.4">
      <c r="A98" s="7">
        <v>43942</v>
      </c>
      <c r="B98" s="6">
        <v>54</v>
      </c>
      <c r="C98" s="6">
        <f t="shared" si="3"/>
        <v>1345</v>
      </c>
      <c r="D98" s="8">
        <f t="shared" si="5"/>
        <v>1347.6141903987968</v>
      </c>
      <c r="E98" s="8">
        <f t="shared" si="0"/>
        <v>1265.7441463655769</v>
      </c>
      <c r="F98" s="8">
        <f t="shared" si="6"/>
        <v>1330.5966396142267</v>
      </c>
      <c r="G98" s="11">
        <f t="shared" si="11"/>
        <v>20</v>
      </c>
      <c r="H98" s="6">
        <f t="shared" si="7"/>
        <v>1345</v>
      </c>
      <c r="I98" s="8">
        <f t="shared" si="8"/>
        <v>1347.6141903987968</v>
      </c>
      <c r="J98" s="11">
        <f t="shared" si="4"/>
        <v>50</v>
      </c>
      <c r="K98" s="6">
        <f t="shared" si="1"/>
        <v>7.4349442379182155E-4</v>
      </c>
      <c r="L98" s="8">
        <f t="shared" si="2"/>
        <v>1265.7441463655769</v>
      </c>
      <c r="M98" s="11">
        <f t="shared" si="12"/>
        <v>20</v>
      </c>
      <c r="N98" s="6">
        <f t="shared" si="9"/>
        <v>7.2041492920359396</v>
      </c>
      <c r="O98" s="8">
        <f t="shared" si="10"/>
        <v>1330.5966396142267</v>
      </c>
    </row>
    <row r="99" spans="1:15" x14ac:dyDescent="0.4">
      <c r="A99" s="7">
        <v>43943</v>
      </c>
      <c r="B99" s="6">
        <v>31</v>
      </c>
      <c r="C99" s="6">
        <f t="shared" si="3"/>
        <v>1376</v>
      </c>
      <c r="D99" s="8">
        <f t="shared" si="5"/>
        <v>1381.5746137744304</v>
      </c>
      <c r="E99" s="8">
        <f t="shared" si="0"/>
        <v>1313.1786784092492</v>
      </c>
      <c r="F99" s="8">
        <f t="shared" si="6"/>
        <v>1370.0178036819254</v>
      </c>
      <c r="G99" s="11">
        <f t="shared" si="11"/>
        <v>21</v>
      </c>
      <c r="H99" s="6">
        <f t="shared" si="7"/>
        <v>1376</v>
      </c>
      <c r="I99" s="8">
        <f t="shared" si="8"/>
        <v>1381.5746137744304</v>
      </c>
      <c r="J99" s="11">
        <f t="shared" si="4"/>
        <v>51</v>
      </c>
      <c r="K99" s="6">
        <f t="shared" si="1"/>
        <v>7.2674418604651162E-4</v>
      </c>
      <c r="L99" s="8">
        <f t="shared" si="2"/>
        <v>1313.1786784092492</v>
      </c>
      <c r="M99" s="11">
        <f t="shared" si="12"/>
        <v>21</v>
      </c>
      <c r="N99" s="6">
        <f t="shared" si="9"/>
        <v>7.2269360184932889</v>
      </c>
      <c r="O99" s="8">
        <f t="shared" si="10"/>
        <v>1370.0178036819254</v>
      </c>
    </row>
    <row r="100" spans="1:15" x14ac:dyDescent="0.4">
      <c r="A100" s="7">
        <v>43944</v>
      </c>
      <c r="B100" s="6">
        <v>35</v>
      </c>
      <c r="C100" s="6">
        <f t="shared" si="3"/>
        <v>1411</v>
      </c>
      <c r="D100" s="8">
        <f t="shared" si="5"/>
        <v>1413.3209759861675</v>
      </c>
      <c r="E100" s="8">
        <f t="shared" si="0"/>
        <v>1357.9482179389763</v>
      </c>
      <c r="F100" s="8">
        <f t="shared" si="6"/>
        <v>1406.7279628092181</v>
      </c>
      <c r="G100" s="11">
        <f t="shared" si="11"/>
        <v>22</v>
      </c>
      <c r="H100" s="6">
        <f t="shared" si="7"/>
        <v>1411</v>
      </c>
      <c r="I100" s="8">
        <f t="shared" si="8"/>
        <v>1413.3209759861675</v>
      </c>
      <c r="J100" s="11">
        <f t="shared" si="4"/>
        <v>52</v>
      </c>
      <c r="K100" s="6">
        <f t="shared" si="1"/>
        <v>7.0871722182849046E-4</v>
      </c>
      <c r="L100" s="8">
        <f t="shared" si="2"/>
        <v>1357.9482179389763</v>
      </c>
      <c r="M100" s="11">
        <f t="shared" si="12"/>
        <v>22</v>
      </c>
      <c r="N100" s="6">
        <f t="shared" si="9"/>
        <v>7.2520539518528144</v>
      </c>
      <c r="O100" s="8">
        <f t="shared" si="10"/>
        <v>1406.7279628092181</v>
      </c>
    </row>
    <row r="101" spans="1:15" x14ac:dyDescent="0.4">
      <c r="A101" s="7">
        <v>43945</v>
      </c>
      <c r="B101" s="6">
        <v>31</v>
      </c>
      <c r="C101" s="6">
        <f t="shared" si="3"/>
        <v>1442</v>
      </c>
      <c r="D101" s="8">
        <f t="shared" si="5"/>
        <v>1442.9976234923322</v>
      </c>
      <c r="E101" s="8">
        <f t="shared" si="0"/>
        <v>1399.935479477733</v>
      </c>
      <c r="F101" s="8">
        <f t="shared" si="6"/>
        <v>1440.8240154390621</v>
      </c>
      <c r="G101" s="11">
        <f t="shared" si="11"/>
        <v>23</v>
      </c>
      <c r="H101" s="6">
        <f t="shared" si="7"/>
        <v>1442</v>
      </c>
      <c r="I101" s="8">
        <f t="shared" si="8"/>
        <v>1442.9976234923322</v>
      </c>
      <c r="J101" s="11">
        <f t="shared" si="4"/>
        <v>53</v>
      </c>
      <c r="K101" s="6">
        <f t="shared" si="1"/>
        <v>6.9348127600554787E-4</v>
      </c>
      <c r="L101" s="8">
        <f t="shared" si="2"/>
        <v>1399.935479477733</v>
      </c>
      <c r="M101" s="11">
        <f t="shared" si="12"/>
        <v>23</v>
      </c>
      <c r="N101" s="6">
        <f t="shared" si="9"/>
        <v>7.2737863178448947</v>
      </c>
      <c r="O101" s="8">
        <f t="shared" si="10"/>
        <v>1440.8240154390621</v>
      </c>
    </row>
    <row r="102" spans="1:15" x14ac:dyDescent="0.4">
      <c r="A102" s="7">
        <v>43946</v>
      </c>
      <c r="B102" s="6">
        <v>29</v>
      </c>
      <c r="C102" s="6">
        <f t="shared" si="3"/>
        <v>1471</v>
      </c>
      <c r="D102" s="8">
        <f t="shared" si="5"/>
        <v>1470.739492035606</v>
      </c>
      <c r="E102" s="8">
        <f t="shared" si="0"/>
        <v>1439.0799097276558</v>
      </c>
      <c r="F102" s="8">
        <f t="shared" si="6"/>
        <v>1472.4169764220687</v>
      </c>
      <c r="G102" s="11">
        <f t="shared" si="11"/>
        <v>24</v>
      </c>
      <c r="H102" s="6">
        <f t="shared" si="7"/>
        <v>1471</v>
      </c>
      <c r="I102" s="8">
        <f t="shared" si="8"/>
        <v>1470.739492035606</v>
      </c>
      <c r="J102" s="12">
        <f t="shared" si="4"/>
        <v>54</v>
      </c>
      <c r="K102" s="6">
        <f t="shared" si="1"/>
        <v>6.7980965329707678E-4</v>
      </c>
      <c r="L102" s="8">
        <f t="shared" si="2"/>
        <v>1439.0799097276558</v>
      </c>
      <c r="M102" s="11">
        <f t="shared" si="12"/>
        <v>24</v>
      </c>
      <c r="N102" s="6">
        <f t="shared" si="9"/>
        <v>7.293697720601438</v>
      </c>
      <c r="O102" s="8">
        <f t="shared" si="10"/>
        <v>1472.4169764220687</v>
      </c>
    </row>
    <row r="103" spans="1:15" x14ac:dyDescent="0.4">
      <c r="A103" s="7">
        <v>43947</v>
      </c>
      <c r="B103" s="6">
        <v>16</v>
      </c>
      <c r="C103" s="6">
        <f t="shared" si="3"/>
        <v>1487</v>
      </c>
      <c r="D103" s="8">
        <f t="shared" si="5"/>
        <v>1496.6727201777808</v>
      </c>
      <c r="E103" s="8">
        <f t="shared" si="0"/>
        <v>1475.3721915407109</v>
      </c>
      <c r="F103" s="8">
        <f t="shared" si="6"/>
        <v>1501.6276930819974</v>
      </c>
      <c r="G103" s="11">
        <f t="shared" si="11"/>
        <v>25</v>
      </c>
      <c r="H103" s="6">
        <f t="shared" si="7"/>
        <v>1487</v>
      </c>
      <c r="I103" s="8">
        <f t="shared" si="8"/>
        <v>1496.6727201777808</v>
      </c>
      <c r="J103" s="12">
        <f t="shared" si="4"/>
        <v>55</v>
      </c>
      <c r="K103" s="6">
        <f t="shared" si="1"/>
        <v>6.7249495628782783E-4</v>
      </c>
      <c r="L103" s="8">
        <f t="shared" si="2"/>
        <v>1475.3721915407109</v>
      </c>
      <c r="M103" s="11">
        <f t="shared" si="12"/>
        <v>25</v>
      </c>
      <c r="N103" s="6">
        <f t="shared" si="9"/>
        <v>7.304515946460155</v>
      </c>
      <c r="O103" s="8">
        <f t="shared" si="10"/>
        <v>1501.6276930819974</v>
      </c>
    </row>
    <row r="104" spans="1:15" x14ac:dyDescent="0.4">
      <c r="A104" s="7">
        <v>43948</v>
      </c>
      <c r="B104" s="6">
        <v>30</v>
      </c>
      <c r="C104" s="6">
        <f t="shared" si="3"/>
        <v>1517</v>
      </c>
      <c r="D104" s="8">
        <f t="shared" si="5"/>
        <v>1520.9152228349114</v>
      </c>
      <c r="E104" s="8">
        <f t="shared" si="0"/>
        <v>1508.847566969155</v>
      </c>
      <c r="F104" s="8">
        <f t="shared" si="6"/>
        <v>1528.5832208250399</v>
      </c>
      <c r="G104" s="11">
        <f t="shared" si="11"/>
        <v>26</v>
      </c>
      <c r="H104" s="6">
        <f t="shared" si="7"/>
        <v>1517</v>
      </c>
      <c r="I104" s="8">
        <f t="shared" si="8"/>
        <v>1520.9152228349114</v>
      </c>
      <c r="J104" s="12">
        <f t="shared" si="4"/>
        <v>56</v>
      </c>
      <c r="K104" s="6">
        <f t="shared" si="1"/>
        <v>6.5919578114700061E-4</v>
      </c>
      <c r="L104" s="8">
        <f t="shared" si="2"/>
        <v>1508.847566969155</v>
      </c>
      <c r="M104" s="11">
        <f t="shared" si="12"/>
        <v>26</v>
      </c>
      <c r="N104" s="6">
        <f t="shared" si="9"/>
        <v>7.3244899793485319</v>
      </c>
      <c r="O104" s="8">
        <f t="shared" si="10"/>
        <v>1528.5832208250399</v>
      </c>
    </row>
    <row r="105" spans="1:15" x14ac:dyDescent="0.4">
      <c r="A105" s="7">
        <v>43949</v>
      </c>
      <c r="B105" s="6">
        <v>32</v>
      </c>
      <c r="C105" s="6">
        <f t="shared" si="3"/>
        <v>1549</v>
      </c>
      <c r="D105" s="8">
        <f t="shared" si="5"/>
        <v>1543.5772274206511</v>
      </c>
      <c r="E105" s="8">
        <f t="shared" si="0"/>
        <v>1539.5785490598998</v>
      </c>
      <c r="F105" s="8">
        <f t="shared" si="6"/>
        <v>1553.4138086909443</v>
      </c>
      <c r="G105" s="11">
        <f t="shared" si="11"/>
        <v>27</v>
      </c>
      <c r="H105" s="6">
        <f t="shared" si="7"/>
        <v>1549</v>
      </c>
      <c r="I105" s="8">
        <f t="shared" si="8"/>
        <v>1543.5772274206511</v>
      </c>
      <c r="J105" s="12">
        <f t="shared" si="4"/>
        <v>57</v>
      </c>
      <c r="K105" s="6">
        <f t="shared" si="1"/>
        <v>6.4557779212395089E-4</v>
      </c>
      <c r="L105" s="8">
        <f t="shared" si="2"/>
        <v>1539.5785490598998</v>
      </c>
      <c r="M105" s="11">
        <f t="shared" si="12"/>
        <v>27</v>
      </c>
      <c r="N105" s="6">
        <f t="shared" si="9"/>
        <v>7.3453648404168685</v>
      </c>
      <c r="O105" s="8">
        <f t="shared" si="10"/>
        <v>1553.4138086909443</v>
      </c>
    </row>
    <row r="106" spans="1:15" x14ac:dyDescent="0.4">
      <c r="A106" s="7">
        <v>43950</v>
      </c>
      <c r="B106" s="6">
        <v>44</v>
      </c>
      <c r="C106" s="6">
        <f t="shared" si="3"/>
        <v>1593</v>
      </c>
      <c r="D106" s="8">
        <f t="shared" si="5"/>
        <v>1564.7617750355412</v>
      </c>
      <c r="E106" s="8">
        <f t="shared" si="0"/>
        <v>1567.6675153506496</v>
      </c>
      <c r="F106" s="8">
        <f t="shared" si="6"/>
        <v>1576.2504362437621</v>
      </c>
      <c r="G106" s="11">
        <f t="shared" si="11"/>
        <v>28</v>
      </c>
      <c r="H106" s="6">
        <f t="shared" si="7"/>
        <v>1593</v>
      </c>
      <c r="I106" s="8">
        <f t="shared" si="8"/>
        <v>1564.7617750355412</v>
      </c>
      <c r="J106" s="12">
        <f t="shared" si="4"/>
        <v>58</v>
      </c>
      <c r="K106" s="6">
        <f t="shared" si="1"/>
        <v>6.2774639045825491E-4</v>
      </c>
      <c r="L106" s="8">
        <f t="shared" si="2"/>
        <v>1567.6675153506496</v>
      </c>
      <c r="M106" s="11">
        <f t="shared" si="12"/>
        <v>28</v>
      </c>
      <c r="N106" s="6">
        <f t="shared" si="9"/>
        <v>7.3733743099100488</v>
      </c>
      <c r="O106" s="8">
        <f t="shared" si="10"/>
        <v>1576.2504362437621</v>
      </c>
    </row>
    <row r="107" spans="1:15" x14ac:dyDescent="0.4">
      <c r="A107" s="7">
        <v>43951</v>
      </c>
      <c r="B107" s="6">
        <v>28</v>
      </c>
      <c r="C107" s="6">
        <f t="shared" si="3"/>
        <v>1621</v>
      </c>
      <c r="D107" s="8">
        <f t="shared" si="5"/>
        <v>1584.5651889810993</v>
      </c>
      <c r="E107" s="8">
        <f t="shared" si="0"/>
        <v>1593.2395754357799</v>
      </c>
      <c r="F107" s="8">
        <f t="shared" si="6"/>
        <v>1597.2228393867192</v>
      </c>
      <c r="G107" s="11">
        <f t="shared" si="11"/>
        <v>29</v>
      </c>
      <c r="H107" s="6">
        <f t="shared" si="7"/>
        <v>1621</v>
      </c>
      <c r="I107" s="8">
        <f t="shared" si="8"/>
        <v>1584.5651889810993</v>
      </c>
      <c r="J107" s="12">
        <f t="shared" si="4"/>
        <v>59</v>
      </c>
      <c r="K107" s="6">
        <f t="shared" si="1"/>
        <v>6.1690314620604567E-4</v>
      </c>
      <c r="L107" s="8">
        <f t="shared" si="2"/>
        <v>1593.2395754357799</v>
      </c>
      <c r="M107" s="11">
        <f t="shared" si="12"/>
        <v>29</v>
      </c>
      <c r="N107" s="6">
        <f t="shared" si="9"/>
        <v>7.3907985217356762</v>
      </c>
      <c r="O107" s="8">
        <f t="shared" si="10"/>
        <v>1597.2228393867192</v>
      </c>
    </row>
    <row r="108" spans="1:15" x14ac:dyDescent="0.4">
      <c r="A108" s="7">
        <v>43952</v>
      </c>
      <c r="B108" s="6">
        <v>14</v>
      </c>
      <c r="C108" s="6">
        <f t="shared" si="3"/>
        <v>1635</v>
      </c>
      <c r="D108" s="8">
        <f t="shared" si="5"/>
        <v>1603.0775127289749</v>
      </c>
      <c r="E108" s="8">
        <f t="shared" si="0"/>
        <v>1616.4359971451693</v>
      </c>
      <c r="F108" s="8">
        <f t="shared" si="6"/>
        <v>1616.4579626034197</v>
      </c>
      <c r="G108" s="11">
        <f t="shared" si="11"/>
        <v>30</v>
      </c>
      <c r="H108" s="6">
        <f t="shared" si="7"/>
        <v>1635</v>
      </c>
      <c r="I108" s="8">
        <f t="shared" si="8"/>
        <v>1603.0775127289749</v>
      </c>
      <c r="J108" s="12">
        <f t="shared" si="4"/>
        <v>60</v>
      </c>
      <c r="K108" s="6">
        <f t="shared" si="1"/>
        <v>6.116207951070336E-4</v>
      </c>
      <c r="L108" s="8">
        <f t="shared" si="2"/>
        <v>1616.4359971451693</v>
      </c>
      <c r="M108" s="11">
        <f t="shared" si="12"/>
        <v>30</v>
      </c>
      <c r="N108" s="6">
        <f t="shared" si="9"/>
        <v>7.399398083331354</v>
      </c>
      <c r="O108" s="8">
        <f t="shared" si="10"/>
        <v>1616.4579626034197</v>
      </c>
    </row>
    <row r="109" spans="1:15" x14ac:dyDescent="0.4">
      <c r="A109" s="7">
        <v>43953</v>
      </c>
      <c r="B109" s="6">
        <v>17</v>
      </c>
      <c r="C109" s="6">
        <f t="shared" si="3"/>
        <v>1652</v>
      </c>
      <c r="D109" s="8">
        <f t="shared" si="5"/>
        <v>1620.3829193365575</v>
      </c>
      <c r="E109" s="8">
        <f t="shared" si="0"/>
        <v>1637.4083734764974</v>
      </c>
      <c r="F109" s="8">
        <f t="shared" si="6"/>
        <v>1634.0787776002333</v>
      </c>
      <c r="G109" s="11">
        <f t="shared" si="11"/>
        <v>31</v>
      </c>
      <c r="H109" s="6">
        <f t="shared" si="7"/>
        <v>1652</v>
      </c>
      <c r="I109" s="8">
        <f t="shared" si="8"/>
        <v>1620.3829193365575</v>
      </c>
      <c r="J109" s="12">
        <f t="shared" si="4"/>
        <v>61</v>
      </c>
      <c r="K109" s="6">
        <f t="shared" si="1"/>
        <v>6.0532687651331722E-4</v>
      </c>
      <c r="L109" s="8">
        <f t="shared" si="2"/>
        <v>1637.4083734764974</v>
      </c>
      <c r="M109" s="11">
        <f t="shared" si="12"/>
        <v>31</v>
      </c>
      <c r="N109" s="6">
        <f t="shared" si="9"/>
        <v>7.4097419540809231</v>
      </c>
      <c r="O109" s="8">
        <f t="shared" si="10"/>
        <v>1634.0787776002333</v>
      </c>
    </row>
    <row r="110" spans="1:15" x14ac:dyDescent="0.4">
      <c r="A110" s="7">
        <v>43954</v>
      </c>
      <c r="B110" s="6">
        <v>10</v>
      </c>
      <c r="C110" s="6">
        <f t="shared" si="3"/>
        <v>1662</v>
      </c>
      <c r="D110" s="8">
        <f t="shared" si="5"/>
        <v>1636.5600941705993</v>
      </c>
      <c r="E110" s="8">
        <f t="shared" si="0"/>
        <v>1656.313623616388</v>
      </c>
      <c r="F110" s="8">
        <f t="shared" si="6"/>
        <v>1650.2034124316765</v>
      </c>
      <c r="G110" s="11">
        <f t="shared" si="11"/>
        <v>32</v>
      </c>
      <c r="H110" s="6">
        <f t="shared" si="7"/>
        <v>1662</v>
      </c>
      <c r="I110" s="8">
        <f t="shared" si="8"/>
        <v>1636.5600941705993</v>
      </c>
      <c r="J110" s="12">
        <f t="shared" si="4"/>
        <v>62</v>
      </c>
      <c r="K110" s="6">
        <f t="shared" si="1"/>
        <v>6.0168471720818293E-4</v>
      </c>
      <c r="L110" s="8">
        <f t="shared" si="2"/>
        <v>1656.313623616388</v>
      </c>
      <c r="M110" s="11">
        <f t="shared" si="12"/>
        <v>32</v>
      </c>
      <c r="N110" s="6">
        <f t="shared" si="9"/>
        <v>7.4157769754153939</v>
      </c>
      <c r="O110" s="8">
        <f t="shared" si="10"/>
        <v>1650.2034124316765</v>
      </c>
    </row>
    <row r="111" spans="1:15" x14ac:dyDescent="0.4">
      <c r="A111" s="7">
        <v>43955</v>
      </c>
      <c r="B111" s="6">
        <v>13</v>
      </c>
      <c r="C111" s="6">
        <f t="shared" si="3"/>
        <v>1675</v>
      </c>
      <c r="D111" s="8">
        <f t="shared" si="5"/>
        <v>1651.6825926790414</v>
      </c>
      <c r="E111" s="8">
        <f t="shared" si="0"/>
        <v>1673.3098502615617</v>
      </c>
      <c r="F111" s="8">
        <f t="shared" si="6"/>
        <v>1664.9445402332356</v>
      </c>
      <c r="G111" s="11">
        <f t="shared" si="11"/>
        <v>33</v>
      </c>
      <c r="H111" s="6">
        <f t="shared" si="7"/>
        <v>1675</v>
      </c>
      <c r="I111" s="8">
        <f t="shared" si="8"/>
        <v>1651.6825926790414</v>
      </c>
      <c r="J111" s="12">
        <f t="shared" si="4"/>
        <v>63</v>
      </c>
      <c r="K111" s="6">
        <f t="shared" si="1"/>
        <v>5.9701492537313433E-4</v>
      </c>
      <c r="L111" s="8">
        <f t="shared" si="2"/>
        <v>1673.3098502615617</v>
      </c>
      <c r="M111" s="11">
        <f t="shared" si="12"/>
        <v>33</v>
      </c>
      <c r="N111" s="6">
        <f t="shared" si="9"/>
        <v>7.4235684442591667</v>
      </c>
      <c r="O111" s="8">
        <f t="shared" si="10"/>
        <v>1664.9445402332356</v>
      </c>
    </row>
    <row r="112" spans="1:15" x14ac:dyDescent="0.4">
      <c r="A112" s="7">
        <v>43956</v>
      </c>
      <c r="B112" s="6">
        <v>7</v>
      </c>
      <c r="C112" s="6">
        <f t="shared" si="3"/>
        <v>1682</v>
      </c>
      <c r="D112" s="8">
        <f t="shared" si="5"/>
        <v>1665.8191748377876</v>
      </c>
      <c r="E112" s="8">
        <f t="shared" si="0"/>
        <v>1688.5530228715936</v>
      </c>
      <c r="F112" s="8">
        <f t="shared" si="6"/>
        <v>1678.4089821507375</v>
      </c>
      <c r="G112" s="12">
        <f t="shared" si="11"/>
        <v>34</v>
      </c>
      <c r="H112" s="6">
        <f t="shared" si="7"/>
        <v>1682</v>
      </c>
      <c r="I112" s="8">
        <f t="shared" si="8"/>
        <v>1665.8191748377876</v>
      </c>
      <c r="J112" s="12">
        <f t="shared" si="4"/>
        <v>64</v>
      </c>
      <c r="K112" s="6">
        <f t="shared" si="1"/>
        <v>5.9453032104637331E-4</v>
      </c>
      <c r="L112" s="8">
        <f t="shared" si="2"/>
        <v>1688.5530228715936</v>
      </c>
      <c r="M112" s="12">
        <f t="shared" si="12"/>
        <v>34</v>
      </c>
      <c r="N112" s="6">
        <f t="shared" si="9"/>
        <v>7.4277388405328937</v>
      </c>
      <c r="O112" s="8">
        <f t="shared" si="10"/>
        <v>1678.4089821507375</v>
      </c>
    </row>
    <row r="113" spans="1:15" x14ac:dyDescent="0.4">
      <c r="A113" s="7">
        <v>43957</v>
      </c>
      <c r="B113" s="6">
        <v>12</v>
      </c>
      <c r="C113" s="6">
        <f t="shared" si="3"/>
        <v>1694</v>
      </c>
      <c r="D113" s="8">
        <f t="shared" ref="D113:D128" si="13">I113</f>
        <v>1679.0341177931084</v>
      </c>
      <c r="E113" s="8">
        <f t="shared" ref="E113:E128" si="14">L113</f>
        <v>1702.1944211164355</v>
      </c>
      <c r="F113" s="8">
        <f t="shared" ref="F113:F128" si="15">O113</f>
        <v>1690.6974845781685</v>
      </c>
      <c r="G113" s="12">
        <f t="shared" si="11"/>
        <v>35</v>
      </c>
      <c r="H113" s="6">
        <f t="shared" ref="H113:H128" si="16">C113</f>
        <v>1694</v>
      </c>
      <c r="I113" s="8">
        <f t="shared" ref="I113:I128" si="17">$H$38-$H$37*$H$36^G113</f>
        <v>1679.0341177931084</v>
      </c>
      <c r="J113" s="12">
        <f t="shared" si="4"/>
        <v>65</v>
      </c>
      <c r="K113" s="6">
        <f t="shared" ref="K113:K128" si="18">1/C113</f>
        <v>5.9031877213695393E-4</v>
      </c>
      <c r="L113" s="8">
        <f t="shared" ref="L113:L128" si="19">$K$39/(1+$K$40*EXP(-$K$41*J113))</f>
        <v>1702.1944211164355</v>
      </c>
      <c r="M113" s="12">
        <f t="shared" si="12"/>
        <v>35</v>
      </c>
      <c r="N113" s="6">
        <f t="shared" ref="N113:N128" si="20">LN(C113)</f>
        <v>7.4348478752119993</v>
      </c>
      <c r="O113" s="8">
        <f t="shared" ref="O113:O128" si="21">$N$39*EXP(-$N$40*EXP(-$N$41*M113))</f>
        <v>1690.6974845781685</v>
      </c>
    </row>
    <row r="114" spans="1:15" x14ac:dyDescent="0.4">
      <c r="A114" s="7">
        <v>43958</v>
      </c>
      <c r="B114" s="6">
        <v>8</v>
      </c>
      <c r="C114" s="6">
        <f t="shared" ref="C114:C128" si="22">C113+B114</f>
        <v>1702</v>
      </c>
      <c r="D114" s="8">
        <f t="shared" si="13"/>
        <v>1691.3875081212177</v>
      </c>
      <c r="E114" s="8">
        <f t="shared" si="14"/>
        <v>1714.3787520392518</v>
      </c>
      <c r="F114" s="8">
        <f t="shared" si="15"/>
        <v>1701.9046361503367</v>
      </c>
      <c r="G114" s="12">
        <f t="shared" ref="G114:G128" si="23">G113+1</f>
        <v>36</v>
      </c>
      <c r="H114" s="6">
        <f t="shared" si="16"/>
        <v>1702</v>
      </c>
      <c r="I114" s="8">
        <f t="shared" si="17"/>
        <v>1691.3875081212177</v>
      </c>
      <c r="J114" s="12">
        <f t="shared" ref="J114:J128" si="24">J113+1</f>
        <v>66</v>
      </c>
      <c r="K114" s="6">
        <f t="shared" si="18"/>
        <v>5.8754406580493535E-4</v>
      </c>
      <c r="L114" s="8">
        <f t="shared" si="19"/>
        <v>1714.3787520392518</v>
      </c>
      <c r="M114" s="12">
        <f t="shared" si="12"/>
        <v>36</v>
      </c>
      <c r="N114" s="6">
        <f t="shared" si="20"/>
        <v>7.4395593091333199</v>
      </c>
      <c r="O114" s="8">
        <f t="shared" si="21"/>
        <v>1701.9046361503367</v>
      </c>
    </row>
    <row r="115" spans="1:15" x14ac:dyDescent="0.4">
      <c r="A115" s="7">
        <v>43959</v>
      </c>
      <c r="B115" s="6">
        <v>10</v>
      </c>
      <c r="C115" s="6">
        <f t="shared" si="22"/>
        <v>1712</v>
      </c>
      <c r="D115" s="8">
        <f t="shared" si="13"/>
        <v>1702.9355150338909</v>
      </c>
      <c r="E115" s="8">
        <f t="shared" si="14"/>
        <v>1725.2428452526019</v>
      </c>
      <c r="F115" s="8">
        <f t="shared" si="15"/>
        <v>1712.1188949265606</v>
      </c>
      <c r="G115" s="12">
        <f t="shared" si="23"/>
        <v>37</v>
      </c>
      <c r="H115" s="6">
        <f t="shared" si="16"/>
        <v>1712</v>
      </c>
      <c r="I115" s="8">
        <f t="shared" si="17"/>
        <v>1702.9355150338909</v>
      </c>
      <c r="J115" s="12">
        <f t="shared" si="24"/>
        <v>67</v>
      </c>
      <c r="K115" s="6">
        <f t="shared" si="18"/>
        <v>5.8411214953271024E-4</v>
      </c>
      <c r="L115" s="8">
        <f t="shared" si="19"/>
        <v>1725.2428452526019</v>
      </c>
      <c r="M115" s="12">
        <f t="shared" si="12"/>
        <v>37</v>
      </c>
      <c r="N115" s="6">
        <f t="shared" si="20"/>
        <v>7.4454175567016874</v>
      </c>
      <c r="O115" s="8">
        <f t="shared" si="21"/>
        <v>1712.1188949265606</v>
      </c>
    </row>
    <row r="116" spans="1:15" x14ac:dyDescent="0.4">
      <c r="A116" s="7">
        <v>43960</v>
      </c>
      <c r="B116" s="6">
        <v>16</v>
      </c>
      <c r="C116" s="6">
        <f t="shared" si="22"/>
        <v>1728</v>
      </c>
      <c r="D116" s="8">
        <f t="shared" si="13"/>
        <v>1713.7306457723494</v>
      </c>
      <c r="E116" s="8">
        <f t="shared" si="14"/>
        <v>1734.9148297602796</v>
      </c>
      <c r="F116" s="8">
        <f t="shared" si="15"/>
        <v>1721.4227007571221</v>
      </c>
      <c r="G116" s="12">
        <f t="shared" si="23"/>
        <v>38</v>
      </c>
      <c r="H116" s="6">
        <f t="shared" si="16"/>
        <v>1728</v>
      </c>
      <c r="I116" s="8">
        <f t="shared" si="17"/>
        <v>1713.7306457723494</v>
      </c>
      <c r="J116" s="12">
        <f t="shared" si="24"/>
        <v>68</v>
      </c>
      <c r="K116" s="6">
        <f t="shared" si="18"/>
        <v>5.7870370370370367E-4</v>
      </c>
      <c r="L116" s="8">
        <f t="shared" si="19"/>
        <v>1734.9148297602796</v>
      </c>
      <c r="M116" s="12">
        <f t="shared" si="12"/>
        <v>38</v>
      </c>
      <c r="N116" s="6">
        <f t="shared" si="20"/>
        <v>7.4547199493640006</v>
      </c>
      <c r="O116" s="8">
        <f t="shared" si="21"/>
        <v>1721.4227007571221</v>
      </c>
    </row>
    <row r="117" spans="1:15" x14ac:dyDescent="0.4">
      <c r="A117" s="7">
        <v>43961</v>
      </c>
      <c r="B117" s="6">
        <v>11</v>
      </c>
      <c r="C117" s="6">
        <f t="shared" si="22"/>
        <v>1739</v>
      </c>
      <c r="D117" s="8">
        <f t="shared" si="13"/>
        <v>1723.8219843506558</v>
      </c>
      <c r="E117" s="8">
        <f t="shared" si="14"/>
        <v>1743.5137010207213</v>
      </c>
      <c r="F117" s="8">
        <f t="shared" si="15"/>
        <v>1729.892651904406</v>
      </c>
      <c r="G117" s="12">
        <f t="shared" si="23"/>
        <v>39</v>
      </c>
      <c r="H117" s="6">
        <f t="shared" si="16"/>
        <v>1739</v>
      </c>
      <c r="I117" s="8">
        <f t="shared" si="17"/>
        <v>1723.8219843506558</v>
      </c>
      <c r="J117" s="12">
        <f t="shared" si="24"/>
        <v>69</v>
      </c>
      <c r="K117" s="6">
        <f t="shared" si="18"/>
        <v>5.750431282346176E-4</v>
      </c>
      <c r="L117" s="8">
        <f t="shared" si="19"/>
        <v>1743.5137010207213</v>
      </c>
      <c r="M117" s="12">
        <f t="shared" si="12"/>
        <v>39</v>
      </c>
      <c r="N117" s="6">
        <f t="shared" si="20"/>
        <v>7.4610655143542832</v>
      </c>
      <c r="O117" s="8">
        <f t="shared" si="21"/>
        <v>1729.892651904406</v>
      </c>
    </row>
    <row r="118" spans="1:15" x14ac:dyDescent="0.4">
      <c r="A118" s="7">
        <v>43962</v>
      </c>
      <c r="B118" s="6">
        <v>1</v>
      </c>
      <c r="C118" s="6">
        <f t="shared" si="22"/>
        <v>1740</v>
      </c>
      <c r="D118" s="8">
        <f t="shared" si="13"/>
        <v>1733.255414734155</v>
      </c>
      <c r="E118" s="8">
        <f t="shared" si="14"/>
        <v>1751.1491953974244</v>
      </c>
      <c r="F118" s="8">
        <f t="shared" si="15"/>
        <v>1737.5997285882327</v>
      </c>
      <c r="G118" s="12">
        <f t="shared" si="23"/>
        <v>40</v>
      </c>
      <c r="H118" s="6">
        <f t="shared" si="16"/>
        <v>1740</v>
      </c>
      <c r="I118" s="8">
        <f t="shared" si="17"/>
        <v>1733.255414734155</v>
      </c>
      <c r="J118" s="12">
        <f t="shared" si="24"/>
        <v>70</v>
      </c>
      <c r="K118" s="6">
        <f t="shared" si="18"/>
        <v>5.7471264367816091E-4</v>
      </c>
      <c r="L118" s="8">
        <f t="shared" si="19"/>
        <v>1751.1491953974244</v>
      </c>
      <c r="M118" s="12">
        <f t="shared" si="12"/>
        <v>40</v>
      </c>
      <c r="N118" s="6">
        <f t="shared" si="20"/>
        <v>7.461640392208575</v>
      </c>
      <c r="O118" s="8">
        <f t="shared" si="21"/>
        <v>1737.5997285882327</v>
      </c>
    </row>
    <row r="119" spans="1:15" x14ac:dyDescent="0.4">
      <c r="A119" s="7">
        <v>43963</v>
      </c>
      <c r="B119" s="6">
        <v>6</v>
      </c>
      <c r="C119" s="6">
        <f t="shared" si="22"/>
        <v>1746</v>
      </c>
      <c r="D119" s="8">
        <f t="shared" si="13"/>
        <v>1742.0738294677192</v>
      </c>
      <c r="E119" s="8">
        <f t="shared" si="14"/>
        <v>1757.9218994512225</v>
      </c>
      <c r="F119" s="8">
        <f t="shared" si="15"/>
        <v>1744.6095492551292</v>
      </c>
      <c r="G119" s="12">
        <f t="shared" si="23"/>
        <v>41</v>
      </c>
      <c r="H119" s="6">
        <f t="shared" si="16"/>
        <v>1746</v>
      </c>
      <c r="I119" s="8">
        <f t="shared" si="17"/>
        <v>1742.0738294677192</v>
      </c>
      <c r="J119" s="12">
        <f t="shared" si="24"/>
        <v>71</v>
      </c>
      <c r="K119" s="6">
        <f t="shared" si="18"/>
        <v>5.7273768613974802E-4</v>
      </c>
      <c r="L119" s="8">
        <f t="shared" si="19"/>
        <v>1757.9218994512225</v>
      </c>
      <c r="M119" s="12">
        <f t="shared" si="12"/>
        <v>41</v>
      </c>
      <c r="N119" s="6">
        <f t="shared" si="20"/>
        <v>7.4650827363995473</v>
      </c>
      <c r="O119" s="8">
        <f t="shared" si="21"/>
        <v>1744.6095492551292</v>
      </c>
    </row>
    <row r="120" spans="1:15" x14ac:dyDescent="0.4">
      <c r="A120" s="7">
        <v>43964</v>
      </c>
      <c r="B120" s="6">
        <v>12</v>
      </c>
      <c r="C120" s="6">
        <f t="shared" si="22"/>
        <v>1758</v>
      </c>
      <c r="D120" s="8">
        <f t="shared" si="13"/>
        <v>1750.3173247024076</v>
      </c>
      <c r="E120" s="8">
        <f t="shared" si="14"/>
        <v>1763.9235323724545</v>
      </c>
      <c r="F120" s="8">
        <f t="shared" si="15"/>
        <v>1750.9826480637678</v>
      </c>
      <c r="G120" s="12">
        <f t="shared" si="23"/>
        <v>42</v>
      </c>
      <c r="H120" s="6">
        <f t="shared" si="16"/>
        <v>1758</v>
      </c>
      <c r="I120" s="8">
        <f t="shared" si="17"/>
        <v>1750.3173247024076</v>
      </c>
      <c r="J120" s="12">
        <f t="shared" si="24"/>
        <v>72</v>
      </c>
      <c r="K120" s="6">
        <f t="shared" si="18"/>
        <v>5.6882821387940839E-4</v>
      </c>
      <c r="L120" s="8">
        <f t="shared" si="19"/>
        <v>1763.9235323724545</v>
      </c>
      <c r="M120" s="12">
        <f t="shared" si="12"/>
        <v>42</v>
      </c>
      <c r="N120" s="6">
        <f t="shared" si="20"/>
        <v>7.4719320782451222</v>
      </c>
      <c r="O120" s="8">
        <f t="shared" si="21"/>
        <v>1750.9826480637678</v>
      </c>
    </row>
    <row r="121" spans="1:15" x14ac:dyDescent="0.4">
      <c r="A121" s="7">
        <v>43965</v>
      </c>
      <c r="B121" s="6">
        <v>3</v>
      </c>
      <c r="C121" s="6">
        <f t="shared" si="22"/>
        <v>1761</v>
      </c>
      <c r="D121" s="8">
        <f t="shared" si="13"/>
        <v>1758.0233825072971</v>
      </c>
      <c r="E121" s="8">
        <f t="shared" si="14"/>
        <v>1769.2373503895224</v>
      </c>
      <c r="F121" s="8">
        <f t="shared" si="15"/>
        <v>1756.7747643710725</v>
      </c>
      <c r="G121" s="12">
        <f t="shared" si="23"/>
        <v>43</v>
      </c>
      <c r="H121" s="6">
        <f t="shared" si="16"/>
        <v>1761</v>
      </c>
      <c r="I121" s="8">
        <f t="shared" si="17"/>
        <v>1758.0233825072971</v>
      </c>
      <c r="J121" s="12">
        <f t="shared" si="24"/>
        <v>73</v>
      </c>
      <c r="K121" s="6">
        <f t="shared" si="18"/>
        <v>5.6785917092561046E-4</v>
      </c>
      <c r="L121" s="8">
        <f t="shared" si="19"/>
        <v>1769.2373503895224</v>
      </c>
      <c r="M121" s="12">
        <f t="shared" si="12"/>
        <v>43</v>
      </c>
      <c r="N121" s="6">
        <f t="shared" si="20"/>
        <v>7.4736371084962059</v>
      </c>
      <c r="O121" s="8">
        <f t="shared" si="21"/>
        <v>1756.7747643710725</v>
      </c>
    </row>
    <row r="122" spans="1:15" x14ac:dyDescent="0.4">
      <c r="A122" s="7">
        <v>43966</v>
      </c>
      <c r="B122" s="6">
        <v>3</v>
      </c>
      <c r="C122" s="6">
        <f t="shared" si="22"/>
        <v>1764</v>
      </c>
      <c r="D122" s="8">
        <f t="shared" si="13"/>
        <v>1765.2270412954304</v>
      </c>
      <c r="E122" s="8">
        <f t="shared" si="14"/>
        <v>1773.9386317083049</v>
      </c>
      <c r="F122" s="8">
        <f t="shared" si="15"/>
        <v>1762.0371369368545</v>
      </c>
      <c r="G122" s="12">
        <f t="shared" si="23"/>
        <v>44</v>
      </c>
      <c r="H122" s="6">
        <f t="shared" si="16"/>
        <v>1764</v>
      </c>
      <c r="I122" s="8">
        <f t="shared" si="17"/>
        <v>1765.2270412954304</v>
      </c>
      <c r="J122" s="12">
        <f t="shared" si="24"/>
        <v>74</v>
      </c>
      <c r="K122" s="6">
        <f t="shared" si="18"/>
        <v>5.6689342403628119E-4</v>
      </c>
      <c r="L122" s="8">
        <f t="shared" si="19"/>
        <v>1773.9386317083049</v>
      </c>
      <c r="M122" s="12">
        <f t="shared" si="12"/>
        <v>44</v>
      </c>
      <c r="N122" s="6">
        <f t="shared" si="20"/>
        <v>7.4753392365667368</v>
      </c>
      <c r="O122" s="8">
        <f t="shared" si="21"/>
        <v>1762.0371369368545</v>
      </c>
    </row>
    <row r="123" spans="1:15" x14ac:dyDescent="0.4">
      <c r="A123" s="7">
        <v>43967</v>
      </c>
      <c r="B123" s="6">
        <v>2</v>
      </c>
      <c r="C123" s="6">
        <f t="shared" si="22"/>
        <v>1766</v>
      </c>
      <c r="D123" s="8">
        <f t="shared" si="13"/>
        <v>1771.9610551387889</v>
      </c>
      <c r="E123" s="8">
        <f t="shared" si="14"/>
        <v>1778.0952091602742</v>
      </c>
      <c r="F123" s="8">
        <f t="shared" si="15"/>
        <v>1766.8167971811645</v>
      </c>
      <c r="G123" s="12">
        <f t="shared" si="23"/>
        <v>45</v>
      </c>
      <c r="H123" s="6">
        <f t="shared" si="16"/>
        <v>1766</v>
      </c>
      <c r="I123" s="8">
        <f t="shared" si="17"/>
        <v>1771.9610551387889</v>
      </c>
      <c r="J123" s="12">
        <f t="shared" si="24"/>
        <v>75</v>
      </c>
      <c r="K123" s="6">
        <f t="shared" si="18"/>
        <v>5.6625141562853911E-4</v>
      </c>
      <c r="L123" s="8">
        <f t="shared" si="19"/>
        <v>1778.0952091602742</v>
      </c>
      <c r="M123" s="12">
        <f t="shared" si="12"/>
        <v>45</v>
      </c>
      <c r="N123" s="6">
        <f t="shared" si="20"/>
        <v>7.4764723811639051</v>
      </c>
      <c r="O123" s="8">
        <f t="shared" si="21"/>
        <v>1766.8167971811645</v>
      </c>
    </row>
    <row r="124" spans="1:15" x14ac:dyDescent="0.4">
      <c r="A124" s="7">
        <v>43968</v>
      </c>
      <c r="B124" s="6">
        <v>0</v>
      </c>
      <c r="C124" s="6">
        <f t="shared" si="22"/>
        <v>1766</v>
      </c>
      <c r="D124" s="8">
        <f t="shared" si="13"/>
        <v>1778.2560426966734</v>
      </c>
      <c r="E124" s="8">
        <f t="shared" si="14"/>
        <v>1781.7680251622962</v>
      </c>
      <c r="F124" s="8">
        <f t="shared" si="15"/>
        <v>1771.1568571684381</v>
      </c>
      <c r="G124" s="12">
        <f t="shared" si="23"/>
        <v>46</v>
      </c>
      <c r="H124" s="6">
        <f t="shared" si="16"/>
        <v>1766</v>
      </c>
      <c r="I124" s="8">
        <f t="shared" si="17"/>
        <v>1778.2560426966734</v>
      </c>
      <c r="J124" s="12">
        <f t="shared" si="24"/>
        <v>76</v>
      </c>
      <c r="K124" s="6">
        <f t="shared" si="18"/>
        <v>5.6625141562853911E-4</v>
      </c>
      <c r="L124" s="8">
        <f t="shared" si="19"/>
        <v>1781.7680251622962</v>
      </c>
      <c r="M124" s="12">
        <f t="shared" si="12"/>
        <v>46</v>
      </c>
      <c r="N124" s="6">
        <f t="shared" si="20"/>
        <v>7.4764723811639051</v>
      </c>
      <c r="O124" s="8">
        <f t="shared" si="21"/>
        <v>1771.1568571684381</v>
      </c>
    </row>
    <row r="125" spans="1:15" x14ac:dyDescent="0.4">
      <c r="A125" s="7">
        <v>43969</v>
      </c>
      <c r="B125" s="6">
        <v>1</v>
      </c>
      <c r="C125" s="6">
        <f t="shared" si="22"/>
        <v>1767</v>
      </c>
      <c r="D125" s="8">
        <f t="shared" si="13"/>
        <v>1784.1406264346481</v>
      </c>
      <c r="E125" s="8">
        <f t="shared" si="14"/>
        <v>1785.0116898275958</v>
      </c>
      <c r="F125" s="8">
        <f t="shared" si="15"/>
        <v>1775.0967890939166</v>
      </c>
      <c r="G125" s="12">
        <f t="shared" si="23"/>
        <v>47</v>
      </c>
      <c r="H125" s="6">
        <f t="shared" si="16"/>
        <v>1767</v>
      </c>
      <c r="I125" s="8">
        <f t="shared" si="17"/>
        <v>1784.1406264346481</v>
      </c>
      <c r="J125" s="12">
        <f t="shared" si="24"/>
        <v>77</v>
      </c>
      <c r="K125" s="6">
        <f t="shared" si="18"/>
        <v>5.6593095642331638E-4</v>
      </c>
      <c r="L125" s="8">
        <f t="shared" si="19"/>
        <v>1785.0116898275958</v>
      </c>
      <c r="M125" s="12">
        <f t="shared" si="12"/>
        <v>47</v>
      </c>
      <c r="N125" s="6">
        <f t="shared" si="20"/>
        <v>7.4770384723196965</v>
      </c>
      <c r="O125" s="8">
        <f t="shared" si="21"/>
        <v>1775.0967890939166</v>
      </c>
    </row>
    <row r="126" spans="1:15" x14ac:dyDescent="0.4">
      <c r="A126" s="7">
        <v>43970</v>
      </c>
      <c r="B126" s="6">
        <v>3</v>
      </c>
      <c r="C126" s="6">
        <f t="shared" si="22"/>
        <v>1770</v>
      </c>
      <c r="D126" s="8">
        <f t="shared" si="13"/>
        <v>1789.6415627670576</v>
      </c>
      <c r="E126" s="8">
        <f t="shared" si="14"/>
        <v>1787.8750281941143</v>
      </c>
      <c r="F126" s="8">
        <f t="shared" si="15"/>
        <v>1778.6726939454836</v>
      </c>
      <c r="G126" s="12">
        <f t="shared" si="23"/>
        <v>48</v>
      </c>
      <c r="H126" s="6">
        <f t="shared" si="16"/>
        <v>1770</v>
      </c>
      <c r="I126" s="8">
        <f t="shared" si="17"/>
        <v>1789.6415627670576</v>
      </c>
      <c r="J126" s="12">
        <f t="shared" si="24"/>
        <v>78</v>
      </c>
      <c r="K126" s="6">
        <f t="shared" si="18"/>
        <v>5.649717514124294E-4</v>
      </c>
      <c r="L126" s="8">
        <f t="shared" si="19"/>
        <v>1787.8750281941143</v>
      </c>
      <c r="M126" s="12">
        <f t="shared" si="12"/>
        <v>48</v>
      </c>
      <c r="N126" s="6">
        <f t="shared" si="20"/>
        <v>7.4787348255678747</v>
      </c>
      <c r="O126" s="8">
        <f t="shared" si="21"/>
        <v>1778.6726939454836</v>
      </c>
    </row>
    <row r="127" spans="1:15" x14ac:dyDescent="0.4">
      <c r="A127" s="7">
        <v>43971</v>
      </c>
      <c r="B127" s="6">
        <v>3</v>
      </c>
      <c r="C127" s="6">
        <f t="shared" si="22"/>
        <v>1773</v>
      </c>
      <c r="D127" s="8">
        <f t="shared" si="13"/>
        <v>1794.7838637148627</v>
      </c>
      <c r="E127" s="8">
        <f t="shared" si="14"/>
        <v>1790.4016066697113</v>
      </c>
      <c r="F127" s="8">
        <f t="shared" si="15"/>
        <v>1781.9175577390811</v>
      </c>
      <c r="G127" s="12">
        <f t="shared" si="23"/>
        <v>49</v>
      </c>
      <c r="H127" s="6">
        <f t="shared" si="16"/>
        <v>1773</v>
      </c>
      <c r="I127" s="8">
        <f t="shared" si="17"/>
        <v>1794.7838637148627</v>
      </c>
      <c r="J127" s="12">
        <f t="shared" si="24"/>
        <v>79</v>
      </c>
      <c r="K127" s="6">
        <f t="shared" si="18"/>
        <v>5.6401579244218843E-4</v>
      </c>
      <c r="L127" s="8">
        <f t="shared" si="19"/>
        <v>1790.4016066697113</v>
      </c>
      <c r="M127" s="12">
        <f t="shared" si="12"/>
        <v>49</v>
      </c>
      <c r="N127" s="6">
        <f t="shared" si="20"/>
        <v>7.4804283060742076</v>
      </c>
      <c r="O127" s="8">
        <f t="shared" si="21"/>
        <v>1781.9175577390811</v>
      </c>
    </row>
    <row r="128" spans="1:15" x14ac:dyDescent="0.4">
      <c r="A128" s="7">
        <v>43972</v>
      </c>
      <c r="B128" s="6">
        <v>3</v>
      </c>
      <c r="C128" s="6">
        <f t="shared" si="22"/>
        <v>1776</v>
      </c>
      <c r="D128" s="8">
        <f t="shared" si="13"/>
        <v>1799.5909106319486</v>
      </c>
      <c r="E128" s="8">
        <f t="shared" si="14"/>
        <v>1792.6302320649645</v>
      </c>
      <c r="F128" s="8">
        <f t="shared" si="15"/>
        <v>1784.8614943057491</v>
      </c>
      <c r="G128" s="12">
        <f t="shared" si="23"/>
        <v>50</v>
      </c>
      <c r="H128" s="6">
        <f t="shared" si="16"/>
        <v>1776</v>
      </c>
      <c r="I128" s="8">
        <f t="shared" si="17"/>
        <v>1799.5909106319486</v>
      </c>
      <c r="J128" s="12">
        <f t="shared" si="24"/>
        <v>80</v>
      </c>
      <c r="K128" s="6">
        <f t="shared" si="18"/>
        <v>5.6306306306306306E-4</v>
      </c>
      <c r="L128" s="8">
        <f t="shared" si="19"/>
        <v>1792.6302320649645</v>
      </c>
      <c r="M128" s="12">
        <f t="shared" si="12"/>
        <v>50</v>
      </c>
      <c r="N128" s="6">
        <f t="shared" si="20"/>
        <v>7.4821189235521155</v>
      </c>
      <c r="O128" s="8">
        <f t="shared" si="21"/>
        <v>1784.8614943057491</v>
      </c>
    </row>
    <row r="130" spans="12:12" x14ac:dyDescent="0.4">
      <c r="L130" s="3"/>
    </row>
  </sheetData>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推移の推定(7.19)</vt:lpstr>
      <vt:lpstr>推移の推定(7.18)</vt:lpstr>
      <vt:lpstr>推移の推定(7.17)</vt:lpstr>
      <vt:lpstr>推移の推定(7.16)</vt:lpstr>
      <vt:lpstr>当てはめ検討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hase</cp:lastModifiedBy>
  <cp:lastPrinted>2020-07-16T06:51:46Z</cp:lastPrinted>
  <dcterms:created xsi:type="dcterms:W3CDTF">2020-03-21T10:31:16Z</dcterms:created>
  <dcterms:modified xsi:type="dcterms:W3CDTF">2020-07-19T10:11:09Z</dcterms:modified>
</cp:coreProperties>
</file>